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INAIP2\Administracion\DAVID\LDF\"/>
    </mc:Choice>
  </mc:AlternateContent>
  <bookViews>
    <workbookView xWindow="120" yWindow="105" windowWidth="19440" windowHeight="9015" firstSheet="2" activeTab="3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state="hidden" r:id="rId10"/>
    <sheet name="Proyección de Egresos" sheetId="12" state="hidden" r:id="rId11"/>
    <sheet name="Resultado de Ingresos" sheetId="13" r:id="rId12"/>
    <sheet name="Resultado de Egresos" sheetId="14" r:id="rId13"/>
    <sheet name="Informe sobre estudios actuaria" sheetId="15" r:id="rId14"/>
    <sheet name="Hoja1" sheetId="16" r:id="rId15"/>
  </sheets>
  <calcPr calcId="152511"/>
</workbook>
</file>

<file path=xl/calcChain.xml><?xml version="1.0" encoding="utf-8"?>
<calcChain xmlns="http://schemas.openxmlformats.org/spreadsheetml/2006/main">
  <c r="G65" i="2" l="1"/>
  <c r="F65" i="2"/>
  <c r="G70" i="2"/>
  <c r="G81" i="2" s="1"/>
  <c r="F70" i="2"/>
  <c r="F81" i="2" s="1"/>
  <c r="F83" i="2" s="1"/>
  <c r="F46" i="2"/>
  <c r="F61" i="2" s="1"/>
  <c r="G8" i="2"/>
  <c r="G46" i="2" s="1"/>
  <c r="G61" i="2" s="1"/>
  <c r="F8" i="2"/>
  <c r="C62" i="2"/>
  <c r="B62" i="2"/>
  <c r="D46" i="2"/>
  <c r="C24" i="2"/>
  <c r="B24" i="2"/>
  <c r="C16" i="2"/>
  <c r="C46" i="2" s="1"/>
  <c r="C64" i="2" s="1"/>
  <c r="B16" i="2"/>
  <c r="B46" i="2" s="1"/>
  <c r="B64" i="2" s="1"/>
  <c r="C8" i="2"/>
  <c r="B8" i="2"/>
  <c r="G83" i="2" l="1"/>
  <c r="A1" i="15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F16" i="14"/>
  <c r="E16" i="14"/>
  <c r="D16" i="14"/>
  <c r="C16" i="14"/>
  <c r="B16" i="14"/>
  <c r="G5" i="14"/>
  <c r="G27" i="14" s="1"/>
  <c r="F5" i="14"/>
  <c r="F27" i="14" s="1"/>
  <c r="E5" i="14"/>
  <c r="D5" i="14"/>
  <c r="C5" i="14"/>
  <c r="C27" i="14" s="1"/>
  <c r="B5" i="14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G30" i="13" s="1"/>
  <c r="F6" i="13"/>
  <c r="F30" i="13" s="1"/>
  <c r="E6" i="13"/>
  <c r="D6" i="13"/>
  <c r="C6" i="13"/>
  <c r="C30" i="13" s="1"/>
  <c r="B6" i="13"/>
  <c r="B30" i="13" s="1"/>
  <c r="B18" i="12"/>
  <c r="G18" i="12"/>
  <c r="F18" i="12"/>
  <c r="E18" i="12"/>
  <c r="D18" i="12"/>
  <c r="C18" i="12"/>
  <c r="G7" i="12"/>
  <c r="F7" i="12"/>
  <c r="E7" i="12"/>
  <c r="B7" i="12"/>
  <c r="B29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E32" i="11" s="1"/>
  <c r="D8" i="11"/>
  <c r="D32" i="11" s="1"/>
  <c r="C8" i="11"/>
  <c r="B8" i="11"/>
  <c r="G29" i="12" l="1"/>
  <c r="B32" i="11"/>
  <c r="F32" i="11"/>
  <c r="D30" i="13"/>
  <c r="D27" i="14"/>
  <c r="C32" i="11"/>
  <c r="G32" i="11"/>
  <c r="E29" i="12"/>
  <c r="E30" i="13"/>
  <c r="E27" i="14"/>
  <c r="F29" i="12"/>
  <c r="B27" i="14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G16" i="10"/>
  <c r="D17" i="10"/>
  <c r="G17" i="10" s="1"/>
  <c r="D16" i="10"/>
  <c r="F15" i="10"/>
  <c r="E15" i="10"/>
  <c r="C15" i="10"/>
  <c r="B15" i="10"/>
  <c r="F11" i="10"/>
  <c r="F8" i="10" s="1"/>
  <c r="E11" i="10"/>
  <c r="E8" i="10" s="1"/>
  <c r="C11" i="10"/>
  <c r="C8" i="10" s="1"/>
  <c r="B11" i="10"/>
  <c r="G81" i="9"/>
  <c r="D81" i="9"/>
  <c r="G80" i="9"/>
  <c r="D80" i="9"/>
  <c r="G79" i="9"/>
  <c r="D79" i="9"/>
  <c r="D77" i="9" s="1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D47" i="9" s="1"/>
  <c r="G48" i="9"/>
  <c r="G47" i="9" s="1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8" i="9"/>
  <c r="G17" i="9"/>
  <c r="G16" i="9"/>
  <c r="G15" i="9"/>
  <c r="G14" i="9"/>
  <c r="G13" i="9"/>
  <c r="G12" i="9"/>
  <c r="D18" i="9"/>
  <c r="D17" i="9"/>
  <c r="D16" i="9"/>
  <c r="D15" i="9"/>
  <c r="D14" i="9"/>
  <c r="D13" i="9"/>
  <c r="D12" i="9"/>
  <c r="D11" i="9"/>
  <c r="G11" i="9"/>
  <c r="F10" i="9"/>
  <c r="E10" i="9"/>
  <c r="C10" i="9"/>
  <c r="B10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20" i="8"/>
  <c r="E20" i="8"/>
  <c r="C20" i="8"/>
  <c r="B20" i="8"/>
  <c r="F9" i="8"/>
  <c r="F30" i="8" s="1"/>
  <c r="E9" i="8"/>
  <c r="C9" i="8"/>
  <c r="B9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C83" i="7" s="1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17" i="7"/>
  <c r="E17" i="7"/>
  <c r="C1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17" i="7"/>
  <c r="B9" i="7"/>
  <c r="B9" i="10" s="1"/>
  <c r="D9" i="10" s="1"/>
  <c r="G9" i="10" s="1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D46" i="6"/>
  <c r="G41" i="6"/>
  <c r="G40" i="6"/>
  <c r="G38" i="6"/>
  <c r="G37" i="6" s="1"/>
  <c r="G36" i="6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D16" i="6"/>
  <c r="G16" i="6"/>
  <c r="G15" i="6"/>
  <c r="G14" i="6"/>
  <c r="G13" i="6"/>
  <c r="G12" i="6"/>
  <c r="G11" i="6"/>
  <c r="G10" i="6"/>
  <c r="D41" i="6"/>
  <c r="D40" i="6"/>
  <c r="D38" i="6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D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E82" i="5" s="1"/>
  <c r="E84" i="5" s="1"/>
  <c r="D72" i="5"/>
  <c r="C72" i="5"/>
  <c r="E60" i="5"/>
  <c r="D60" i="5"/>
  <c r="C60" i="5"/>
  <c r="E54" i="5"/>
  <c r="D54" i="5"/>
  <c r="C54" i="5"/>
  <c r="E44" i="5"/>
  <c r="D44" i="5"/>
  <c r="C44" i="5"/>
  <c r="E41" i="5"/>
  <c r="E48" i="5" s="1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I8" i="3" s="1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E8" i="3" l="1"/>
  <c r="E19" i="3" s="1"/>
  <c r="G19" i="4"/>
  <c r="D39" i="6"/>
  <c r="G17" i="6"/>
  <c r="G30" i="6"/>
  <c r="B69" i="6"/>
  <c r="E9" i="9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F31" i="10"/>
  <c r="G15" i="10"/>
  <c r="B20" i="10"/>
  <c r="D30" i="6"/>
  <c r="D43" i="6" s="1"/>
  <c r="G39" i="6"/>
  <c r="G58" i="6"/>
  <c r="D17" i="7"/>
  <c r="F83" i="7"/>
  <c r="G40" i="9"/>
  <c r="E46" i="9"/>
  <c r="E83" i="9" s="1"/>
  <c r="C20" i="10"/>
  <c r="C31" i="10" s="1"/>
  <c r="G13" i="3"/>
  <c r="G8" i="3" s="1"/>
  <c r="G19" i="3" s="1"/>
  <c r="G21" i="3"/>
  <c r="G9" i="3"/>
  <c r="D8" i="3"/>
  <c r="D19" i="3" s="1"/>
  <c r="C64" i="5"/>
  <c r="C66" i="5" s="1"/>
  <c r="E20" i="10"/>
  <c r="E31" i="10" s="1"/>
  <c r="D82" i="5"/>
  <c r="D84" i="5" s="1"/>
  <c r="C43" i="6"/>
  <c r="D17" i="6"/>
  <c r="D58" i="6"/>
  <c r="D37" i="7"/>
  <c r="G74" i="7"/>
  <c r="B46" i="9"/>
  <c r="F46" i="9"/>
  <c r="G57" i="9"/>
  <c r="G46" i="9" s="1"/>
  <c r="B8" i="10"/>
  <c r="B31" i="10" s="1"/>
  <c r="E19" i="4"/>
  <c r="J19" i="4"/>
  <c r="G63" i="6"/>
  <c r="D70" i="7"/>
  <c r="D92" i="7"/>
  <c r="C46" i="9"/>
  <c r="D23" i="10"/>
  <c r="D27" i="10"/>
  <c r="D46" i="9"/>
  <c r="G26" i="3"/>
  <c r="E64" i="5"/>
  <c r="E66" i="5" s="1"/>
  <c r="C48" i="5"/>
  <c r="B43" i="6"/>
  <c r="B74" i="6" s="1"/>
  <c r="F43" i="6"/>
  <c r="D9" i="7"/>
  <c r="D102" i="7"/>
  <c r="D74" i="7"/>
  <c r="G71" i="7"/>
  <c r="G70" i="7" s="1"/>
  <c r="D61" i="7"/>
  <c r="D57" i="7"/>
  <c r="D47" i="7"/>
  <c r="G38" i="7"/>
  <c r="G37" i="7" s="1"/>
  <c r="C8" i="7"/>
  <c r="C158" i="7" s="1"/>
  <c r="G10" i="7"/>
  <c r="G61" i="7"/>
  <c r="G57" i="7"/>
  <c r="F8" i="7"/>
  <c r="F158" i="7" s="1"/>
  <c r="D64" i="5"/>
  <c r="D66" i="5" s="1"/>
  <c r="E22" i="5"/>
  <c r="E24" i="5" s="1"/>
  <c r="E26" i="5" s="1"/>
  <c r="E35" i="5" s="1"/>
  <c r="E8" i="7"/>
  <c r="G48" i="7"/>
  <c r="G47" i="7" s="1"/>
  <c r="G27" i="7"/>
  <c r="D27" i="7"/>
  <c r="G18" i="7"/>
  <c r="G17" i="7" s="1"/>
  <c r="B8" i="7"/>
  <c r="G9" i="7"/>
  <c r="E30" i="8"/>
  <c r="G24" i="10"/>
  <c r="G23" i="10" s="1"/>
  <c r="G28" i="10"/>
  <c r="G27" i="10" s="1"/>
  <c r="G11" i="10"/>
  <c r="G8" i="10" s="1"/>
  <c r="D11" i="10"/>
  <c r="D15" i="10"/>
  <c r="D29" i="9"/>
  <c r="B9" i="9"/>
  <c r="F9" i="9"/>
  <c r="F83" i="9" s="1"/>
  <c r="C9" i="9"/>
  <c r="C83" i="9" s="1"/>
  <c r="D10" i="9"/>
  <c r="D9" i="9" s="1"/>
  <c r="D83" i="9" s="1"/>
  <c r="G10" i="9"/>
  <c r="B30" i="8"/>
  <c r="G9" i="8"/>
  <c r="C30" i="8"/>
  <c r="G23" i="8"/>
  <c r="G20" i="8"/>
  <c r="D9" i="8"/>
  <c r="D3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G69" i="6" s="1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D8" i="10" l="1"/>
  <c r="D69" i="6"/>
  <c r="E74" i="6"/>
  <c r="G43" i="6"/>
  <c r="G46" i="6" s="1"/>
  <c r="D20" i="10"/>
  <c r="D31" i="10" s="1"/>
  <c r="G9" i="9"/>
  <c r="G83" i="9" s="1"/>
  <c r="K19" i="4"/>
  <c r="D83" i="7"/>
  <c r="G20" i="10"/>
  <c r="G31" i="10" s="1"/>
  <c r="B158" i="7"/>
  <c r="D74" i="6"/>
  <c r="B83" i="9"/>
  <c r="E158" i="7"/>
  <c r="F74" i="6"/>
  <c r="C74" i="6"/>
  <c r="G30" i="8"/>
  <c r="D8" i="7"/>
  <c r="G8" i="7"/>
  <c r="G83" i="7"/>
  <c r="C7" i="12"/>
  <c r="C29" i="12" s="1"/>
  <c r="D7" i="12"/>
  <c r="D29" i="12" s="1"/>
  <c r="G74" i="6" l="1"/>
  <c r="D158" i="7"/>
  <c r="G158" i="7"/>
</calcChain>
</file>

<file path=xl/sharedStrings.xml><?xml version="1.0" encoding="utf-8"?>
<sst xmlns="http://schemas.openxmlformats.org/spreadsheetml/2006/main" count="841" uniqueCount="575">
  <si>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</si>
  <si>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</si>
  <si>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</si>
  <si>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</si>
  <si>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</si>
  <si>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</si>
  <si>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</si>
  <si>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</si>
  <si>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</si>
  <si>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</si>
  <si>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</si>
  <si>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</si>
  <si>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</si>
  <si>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</si>
  <si>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</si>
  <si>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</si>
  <si>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</si>
  <si>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</si>
  <si>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</si>
  <si>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</si>
  <si>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</si>
  <si>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</si>
  <si>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</si>
  <si>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</si>
  <si>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</si>
  <si>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</si>
  <si>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</si>
  <si>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</si>
  <si>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</si>
  <si>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</si>
  <si>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</si>
  <si>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</si>
  <si>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</si>
  <si>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</si>
  <si>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</si>
  <si>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</si>
  <si>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</si>
  <si>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</si>
  <si>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</si>
  <si>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</si>
  <si>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</si>
  <si>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</si>
  <si>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</si>
  <si>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</si>
  <si>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</si>
  <si>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</si>
  <si>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</si>
  <si>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</si>
  <si>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</si>
  <si>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</si>
  <si>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</si>
  <si>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</si>
  <si>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</si>
  <si>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</si>
  <si>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</si>
  <si>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</si>
  <si>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</si>
  <si>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</si>
  <si>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</si>
  <si>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</si>
  <si>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</si>
  <si>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</si>
  <si>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</si>
  <si>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</si>
  <si>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</si>
  <si>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</si>
  <si>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</si>
  <si>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</si>
  <si>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</si>
  <si>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</si>
  <si>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</si>
  <si>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</si>
  <si>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</si>
  <si>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</si>
  <si>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</si>
  <si>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</si>
  <si>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</si>
  <si>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</si>
  <si>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</si>
  <si>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</si>
  <si>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</si>
  <si>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</si>
  <si>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</si>
  <si>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</si>
  <si>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</si>
  <si>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</si>
  <si>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</si>
  <si>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</si>
  <si>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</si>
  <si>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</si>
  <si>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</si>
  <si>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</si>
  <si>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</si>
  <si>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</si>
  <si>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</si>
  <si>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</si>
  <si>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</si>
  <si>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</si>
  <si>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</si>
  <si>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</si>
  <si>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</si>
  <si>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</si>
  <si>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</si>
  <si>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</si>
  <si>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</si>
  <si>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</si>
  <si>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</si>
  <si>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</si>
  <si>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</si>
  <si>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</si>
  <si>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</si>
  <si>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</si>
  <si>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</si>
  <si>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</si>
  <si>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</si>
  <si>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</si>
  <si>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</si>
  <si>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</si>
  <si>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</si>
  <si>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</si>
  <si>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</si>
  <si>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</si>
  <si>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</si>
  <si>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</si>
  <si>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</si>
  <si>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</si>
  <si>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</si>
  <si>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</si>
  <si>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</si>
  <si>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</si>
  <si>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</si>
  <si>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</si>
  <si>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</si>
  <si>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</si>
  <si>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</si>
  <si>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</si>
  <si>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</si>
  <si>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</si>
  <si>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</si>
  <si>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</si>
  <si>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</si>
  <si>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</si>
  <si>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</si>
  <si>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</si>
  <si>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</si>
  <si>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</si>
  <si>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</si>
  <si>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</si>
  <si>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</si>
  <si>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</si>
  <si>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</si>
  <si>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</si>
  <si>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</si>
  <si>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</si>
  <si>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</si>
  <si>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</si>
  <si>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</si>
  <si>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</si>
  <si>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</si>
  <si>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</si>
  <si>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</si>
  <si>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</si>
  <si>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</si>
  <si>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</si>
  <si>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</si>
  <si>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</si>
  <si>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</si>
  <si>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</si>
  <si>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</si>
  <si>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</si>
  <si>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</si>
  <si>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</si>
  <si>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</si>
  <si>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</si>
  <si>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</si>
  <si>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</si>
  <si>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</si>
  <si>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</si>
  <si>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</si>
  <si>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</si>
  <si>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</si>
  <si>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</si>
  <si>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</si>
  <si>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</si>
  <si>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</si>
  <si>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</si>
  <si>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</si>
  <si>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</si>
  <si>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</si>
  <si>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</si>
  <si>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</si>
  <si>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</si>
  <si>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</si>
  <si>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</si>
  <si>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</si>
  <si>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</si>
  <si>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</si>
  <si>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</si>
  <si>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</si>
  <si>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</si>
  <si>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</si>
  <si>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</si>
  <si>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</si>
  <si>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</si>
  <si>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</si>
  <si>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</si>
  <si>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</si>
  <si>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</si>
  <si>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</si>
  <si>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</si>
  <si>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</si>
  <si>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</si>
  <si>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</si>
  <si>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</si>
  <si>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</si>
  <si>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</si>
  <si>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</si>
  <si>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</si>
  <si>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</si>
  <si>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</si>
  <si>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</si>
  <si>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</si>
  <si>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</si>
  <si>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</si>
  <si>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</si>
  <si>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</si>
  <si>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</si>
  <si>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</si>
  <si>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</si>
  <si>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</si>
  <si>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</si>
  <si>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</si>
  <si>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</si>
  <si>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</si>
  <si>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</si>
  <si>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</si>
  <si>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</si>
  <si>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</si>
  <si>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</si>
  <si>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</si>
  <si>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</si>
  <si>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</si>
  <si>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</si>
  <si>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</si>
  <si>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</si>
  <si>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</si>
  <si>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</si>
  <si>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</si>
  <si>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</si>
  <si>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</si>
  <si>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</si>
  <si>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</si>
  <si>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</si>
  <si>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</si>
  <si>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</si>
  <si>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</si>
  <si>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</si>
  <si>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</si>
  <si>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</si>
  <si>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</si>
  <si>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</si>
  <si>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</si>
  <si>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</si>
  <si>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</si>
  <si>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</si>
  <si>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</si>
  <si>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</si>
  <si>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</si>
  <si>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</si>
  <si>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</si>
  <si>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</si>
  <si>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</si>
  <si>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</si>
  <si>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</si>
  <si>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</si>
  <si>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</si>
  <si>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</si>
  <si>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</si>
  <si>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</si>
  <si>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</si>
  <si>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</si>
  <si>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</si>
  <si>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</si>
  <si>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</si>
  <si>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</si>
  <si>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</si>
  <si>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</si>
  <si>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</si>
  <si>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</si>
  <si>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</si>
  <si>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</si>
  <si>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</si>
  <si>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</si>
  <si>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</si>
  <si>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</si>
  <si>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</si>
  <si>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</si>
  <si>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</si>
  <si>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</si>
  <si>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</si>
  <si>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</si>
  <si>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</si>
  <si>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</si>
  <si>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</si>
  <si>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</si>
  <si>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</si>
  <si>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</si>
  <si>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</si>
  <si>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</si>
  <si>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</si>
  <si>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</si>
  <si>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</si>
  <si>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</si>
  <si>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</si>
  <si>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</si>
  <si>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</si>
  <si>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</si>
  <si>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</si>
  <si>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</si>
  <si>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</si>
  <si>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</si>
  <si>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</si>
  <si>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</si>
  <si>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</si>
  <si>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</si>
  <si>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</si>
  <si>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</si>
  <si>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</si>
  <si>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</si>
  <si>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</si>
  <si>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</si>
  <si>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</si>
  <si>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</si>
  <si>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</si>
  <si>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</si>
  <si>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</si>
  <si>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</si>
  <si>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</si>
  <si>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</si>
  <si>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</si>
  <si>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</si>
  <si>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</si>
  <si>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</si>
  <si>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</si>
  <si>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</si>
  <si>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</si>
  <si>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</si>
  <si>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</si>
  <si>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</si>
  <si>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</si>
  <si>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</si>
  <si>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</si>
  <si>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</si>
  <si>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</si>
  <si>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</si>
  <si>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</si>
  <si>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</si>
  <si>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</si>
  <si>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</si>
  <si>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</si>
  <si>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</si>
  <si>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</si>
  <si>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</si>
  <si>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</si>
  <si>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</si>
  <si>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</si>
  <si>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</si>
  <si>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</si>
  <si>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</si>
  <si>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</si>
  <si>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</si>
  <si>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</si>
  <si>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</si>
  <si>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</si>
  <si>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</si>
  <si>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</si>
  <si>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</si>
  <si>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</si>
  <si>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</si>
  <si>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</si>
  <si>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</si>
  <si>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</si>
  <si>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</si>
  <si>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</si>
  <si>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</si>
  <si>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</si>
  <si>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</si>
  <si>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</si>
  <si>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</si>
  <si>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</si>
  <si>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</si>
  <si>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</si>
  <si>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</si>
  <si>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</si>
  <si>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</si>
  <si>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</si>
  <si>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</si>
  <si>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</si>
  <si>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</si>
  <si>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</si>
  <si>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</si>
  <si>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</si>
  <si>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</si>
  <si>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</si>
  <si>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</si>
  <si>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</si>
  <si>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</si>
  <si>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</si>
  <si>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</si>
  <si>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</si>
  <si>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</si>
  <si>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</si>
  <si>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</si>
  <si>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</si>
  <si>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</si>
  <si>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</si>
  <si>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</si>
  <si>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</si>
  <si>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</si>
  <si>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</si>
  <si>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</si>
  <si>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</si>
  <si>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</si>
  <si>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</si>
  <si>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</si>
  <si>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</si>
  <si>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</si>
  <si>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</si>
  <si>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</si>
  <si>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</si>
  <si>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</si>
  <si>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</si>
  <si>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</si>
  <si>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</si>
  <si>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</si>
  <si>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</si>
  <si>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</si>
  <si>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</si>
  <si>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</si>
  <si>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</si>
  <si>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</si>
  <si>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</si>
  <si>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</si>
  <si>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</si>
  <si>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</si>
  <si>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</si>
  <si>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</si>
  <si>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</si>
  <si>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</si>
  <si>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</si>
  <si>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</si>
  <si>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</si>
  <si>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</si>
  <si>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</si>
  <si>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</si>
  <si>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</si>
  <si>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</si>
  <si>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</si>
  <si>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</si>
  <si>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</si>
  <si>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</si>
  <si>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</si>
  <si>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</si>
  <si>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</si>
  <si>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</si>
  <si>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</si>
  <si>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</si>
  <si>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</si>
  <si>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</si>
  <si>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</si>
  <si>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</si>
  <si>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</si>
  <si>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</si>
  <si>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</si>
  <si>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</si>
  <si>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</si>
  <si>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</si>
  <si>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</si>
  <si>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</si>
  <si>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</si>
  <si>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</si>
  <si>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</si>
  <si>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</si>
  <si>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</si>
  <si>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</si>
  <si>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</si>
  <si>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</si>
  <si>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</si>
  <si>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</si>
  <si>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</si>
  <si>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</si>
  <si>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</si>
  <si>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</si>
  <si>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</si>
  <si>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</si>
  <si>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</si>
  <si>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</si>
  <si>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</si>
  <si>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</si>
  <si>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</si>
  <si>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</si>
  <si>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</si>
  <si>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</si>
  <si>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</si>
  <si>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</si>
  <si>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</si>
  <si>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</si>
  <si>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</si>
  <si>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</si>
  <si>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</si>
  <si>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</si>
  <si>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</si>
  <si>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</si>
  <si>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</si>
  <si>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</si>
  <si>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</si>
  <si>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</si>
  <si>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</si>
  <si>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</si>
  <si>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</si>
  <si>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</si>
  <si>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</si>
  <si>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</si>
  <si>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</si>
  <si>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</si>
  <si>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</si>
  <si>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</si>
  <si>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</si>
  <si>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</si>
  <si>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</si>
  <si>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</si>
  <si>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</si>
  <si>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</si>
  <si>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</si>
  <si>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</si>
  <si>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</si>
  <si>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</si>
  <si>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</si>
  <si>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</si>
  <si>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</si>
  <si>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</si>
  <si>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</si>
  <si>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</si>
  <si>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</si>
  <si>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</si>
  <si>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</si>
  <si>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</si>
  <si>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</si>
  <si>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</si>
  <si>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</si>
  <si>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</si>
  <si>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</si>
  <si>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</si>
  <si>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</si>
  <si>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</si>
  <si>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</si>
  <si>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</si>
  <si>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</si>
  <si>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</si>
  <si>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</si>
  <si>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</si>
  <si>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</si>
  <si>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</si>
  <si>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</si>
  <si>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2016 (b)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</si>
  <si>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</si>
  <si>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</si>
  <si>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Del 1 de enero al 31 de Diciembre de 2016</t>
  </si>
  <si>
    <t xml:space="preserve">                                                                                                                                                     Del 1 de enero al 31 de Diciembre de 2016</t>
  </si>
  <si>
    <t>Del 1 de enero al 31 de Diciembre de 2016(b)</t>
  </si>
  <si>
    <t>Del 1 de enero al 31  de Diciembrede 2016 (b)</t>
  </si>
  <si>
    <t>Del 1 de enero al 31 de Diciembre  de 2016 (b)</t>
  </si>
  <si>
    <t>31 de diciembre de 2015</t>
  </si>
  <si>
    <t>Al 31 de diciembre de 2016 y 1ro. De Enero al 31  de Diciembre de 2015</t>
  </si>
  <si>
    <t>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</si>
</sst>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4" fontId="0" fillId="4" borderId="7" xfId="0" applyNumberFormat="1" applyFont="1" applyFill="1" applyBorder="1" applyAlignment="1">
      <alignment horizontal="justify" vertical="center"/>
    </xf>
    <xf numFmtId="4" fontId="4" fillId="4" borderId="7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0" fillId="4" borderId="11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5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4" xfId="2" applyFont="1" applyBorder="1" applyAlignment="1">
      <alignment horizontal="justify" vertical="center" wrapText="1"/>
    </xf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/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topLeftCell="A58" workbookViewId="0">
      <selection activeCell="B20" sqref="B20"/>
    </sheetView>
  </sheetViews>
  <sheetFormatPr baseColWidth="10" defaultRowHeight="15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2.5703125" style="1" customWidth="1"/>
    <col min="8" max="16384" width="11.42578125" style="1"/>
  </cols>
  <sheetData>
    <row r="1" spans="1:7" x14ac:dyDescent="0.25">
      <c r="A1" s="226" t="s">
        <v>565</v>
      </c>
      <c r="B1" s="227"/>
      <c r="C1" s="227"/>
      <c r="D1" s="227"/>
      <c r="E1" s="227"/>
      <c r="F1" s="227"/>
      <c r="G1" s="228"/>
    </row>
    <row r="2" spans="1:7" x14ac:dyDescent="0.25">
      <c r="A2" s="229" t="s">
        <v>0</v>
      </c>
      <c r="B2" s="230"/>
      <c r="C2" s="230"/>
      <c r="D2" s="230"/>
      <c r="E2" s="230"/>
      <c r="F2" s="230"/>
      <c r="G2" s="231"/>
    </row>
    <row r="3" spans="1:7" x14ac:dyDescent="0.25">
      <c r="A3" s="229" t="s">
        <v>573</v>
      </c>
      <c r="B3" s="230"/>
      <c r="C3" s="230"/>
      <c r="D3" s="230"/>
      <c r="E3" s="230"/>
      <c r="F3" s="230"/>
      <c r="G3" s="231"/>
    </row>
    <row r="4" spans="1:7" ht="15.75" thickBot="1" x14ac:dyDescent="0.3">
      <c r="A4" s="232" t="s">
        <v>1</v>
      </c>
      <c r="B4" s="233"/>
      <c r="C4" s="233"/>
      <c r="D4" s="233"/>
      <c r="E4" s="233"/>
      <c r="F4" s="233"/>
      <c r="G4" s="234"/>
    </row>
    <row r="5" spans="1:7" ht="45.75" thickBot="1" x14ac:dyDescent="0.3">
      <c r="A5" s="3" t="s">
        <v>4</v>
      </c>
      <c r="B5" s="4">
        <v>2016</v>
      </c>
      <c r="C5" s="4" t="s">
        <v>572</v>
      </c>
      <c r="D5" s="5"/>
      <c r="E5" s="6" t="s">
        <v>4</v>
      </c>
      <c r="F5" s="4">
        <v>2016</v>
      </c>
      <c r="G5" s="4" t="s">
        <v>572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/>
    </row>
    <row r="7" spans="1:7" ht="30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212">
        <f>B9+B10+B11+B12+B13</f>
        <v>891270.63</v>
      </c>
      <c r="C8" s="212">
        <f>C9+C10+C11+C12+C13</f>
        <v>855872.45</v>
      </c>
      <c r="D8" s="213"/>
      <c r="E8" s="212" t="s">
        <v>8</v>
      </c>
      <c r="F8" s="212">
        <f>F9+F10+F11+F12+F13+F14+F15+F16+F17</f>
        <v>593878.79</v>
      </c>
      <c r="G8" s="212">
        <f>G9+G10+G11+G12+G13+G14+G15+G16+G17</f>
        <v>564017.82999999996</v>
      </c>
    </row>
    <row r="9" spans="1:7" x14ac:dyDescent="0.25">
      <c r="A9" s="11" t="s">
        <v>9</v>
      </c>
      <c r="B9" s="212">
        <v>13000</v>
      </c>
      <c r="C9" s="212">
        <v>13000</v>
      </c>
      <c r="D9" s="213"/>
      <c r="E9" s="212" t="s">
        <v>10</v>
      </c>
      <c r="F9" s="212">
        <v>107597.54</v>
      </c>
      <c r="G9" s="212">
        <v>111082.04</v>
      </c>
    </row>
    <row r="10" spans="1:7" x14ac:dyDescent="0.25">
      <c r="A10" s="11" t="s">
        <v>11</v>
      </c>
      <c r="B10" s="212"/>
      <c r="C10" s="212"/>
      <c r="D10" s="213"/>
      <c r="E10" s="212" t="s">
        <v>12</v>
      </c>
      <c r="F10" s="212"/>
      <c r="G10" s="212"/>
    </row>
    <row r="11" spans="1:7" x14ac:dyDescent="0.25">
      <c r="A11" s="11" t="s">
        <v>13</v>
      </c>
      <c r="B11" s="212">
        <v>128270.63</v>
      </c>
      <c r="C11" s="212">
        <v>42872.45</v>
      </c>
      <c r="D11" s="213"/>
      <c r="E11" s="212" t="s">
        <v>14</v>
      </c>
      <c r="F11" s="212"/>
      <c r="G11" s="212"/>
    </row>
    <row r="12" spans="1:7" x14ac:dyDescent="0.25">
      <c r="A12" s="11" t="s">
        <v>15</v>
      </c>
      <c r="B12" s="212">
        <v>750000</v>
      </c>
      <c r="C12" s="212">
        <v>800000</v>
      </c>
      <c r="D12" s="213"/>
      <c r="E12" s="212" t="s">
        <v>16</v>
      </c>
      <c r="F12" s="212"/>
      <c r="G12" s="212"/>
    </row>
    <row r="13" spans="1:7" x14ac:dyDescent="0.25">
      <c r="A13" s="11" t="s">
        <v>17</v>
      </c>
      <c r="B13" s="212"/>
      <c r="C13" s="212"/>
      <c r="D13" s="213"/>
      <c r="E13" s="212" t="s">
        <v>18</v>
      </c>
      <c r="F13" s="212"/>
      <c r="G13" s="212"/>
    </row>
    <row r="14" spans="1:7" ht="30" x14ac:dyDescent="0.25">
      <c r="A14" s="11" t="s">
        <v>19</v>
      </c>
      <c r="B14" s="212"/>
      <c r="C14" s="212"/>
      <c r="D14" s="213"/>
      <c r="E14" s="212" t="s">
        <v>20</v>
      </c>
      <c r="F14" s="212"/>
      <c r="G14" s="212"/>
    </row>
    <row r="15" spans="1:7" x14ac:dyDescent="0.25">
      <c r="A15" s="11" t="s">
        <v>21</v>
      </c>
      <c r="B15" s="212"/>
      <c r="C15" s="212"/>
      <c r="D15" s="213"/>
      <c r="E15" s="212" t="s">
        <v>22</v>
      </c>
      <c r="F15" s="212">
        <v>486281.25</v>
      </c>
      <c r="G15" s="212">
        <v>452935.79</v>
      </c>
    </row>
    <row r="16" spans="1:7" x14ac:dyDescent="0.25">
      <c r="A16" s="12" t="s">
        <v>23</v>
      </c>
      <c r="B16" s="212">
        <f>B17+B18+B19+B20+B21+B22+B23</f>
        <v>3671.52</v>
      </c>
      <c r="C16" s="212">
        <f>C17+C18+C19+C20+C21+C22+C23</f>
        <v>3825.82</v>
      </c>
      <c r="D16" s="213"/>
      <c r="E16" s="212" t="s">
        <v>24</v>
      </c>
      <c r="F16" s="212"/>
      <c r="G16" s="212"/>
    </row>
    <row r="17" spans="1:7" x14ac:dyDescent="0.25">
      <c r="A17" s="11" t="s">
        <v>25</v>
      </c>
      <c r="B17" s="212"/>
      <c r="C17" s="212"/>
      <c r="D17" s="213"/>
      <c r="E17" s="212" t="s">
        <v>26</v>
      </c>
      <c r="F17" s="212"/>
      <c r="G17" s="212"/>
    </row>
    <row r="18" spans="1:7" x14ac:dyDescent="0.25">
      <c r="A18" s="11" t="s">
        <v>27</v>
      </c>
      <c r="B18" s="212"/>
      <c r="C18" s="212"/>
      <c r="D18" s="213"/>
      <c r="E18" s="212" t="s">
        <v>28</v>
      </c>
      <c r="F18" s="212"/>
      <c r="G18" s="212"/>
    </row>
    <row r="19" spans="1:7" x14ac:dyDescent="0.25">
      <c r="A19" s="11" t="s">
        <v>29</v>
      </c>
      <c r="B19" s="212">
        <v>1.75</v>
      </c>
      <c r="C19" s="212">
        <v>50.28</v>
      </c>
      <c r="D19" s="213"/>
      <c r="E19" s="212" t="s">
        <v>30</v>
      </c>
      <c r="F19" s="212"/>
      <c r="G19" s="212"/>
    </row>
    <row r="20" spans="1:7" x14ac:dyDescent="0.25">
      <c r="A20" s="11" t="s">
        <v>31</v>
      </c>
      <c r="B20" s="212">
        <v>3669.77</v>
      </c>
      <c r="C20" s="212">
        <v>3775.54</v>
      </c>
      <c r="D20" s="213"/>
      <c r="E20" s="212" t="s">
        <v>32</v>
      </c>
      <c r="F20" s="212"/>
      <c r="G20" s="212"/>
    </row>
    <row r="21" spans="1:7" x14ac:dyDescent="0.25">
      <c r="A21" s="11" t="s">
        <v>33</v>
      </c>
      <c r="B21" s="212"/>
      <c r="C21" s="212"/>
      <c r="D21" s="213"/>
      <c r="E21" s="212" t="s">
        <v>34</v>
      </c>
      <c r="F21" s="212"/>
      <c r="G21" s="212"/>
    </row>
    <row r="22" spans="1:7" x14ac:dyDescent="0.25">
      <c r="A22" s="11" t="s">
        <v>35</v>
      </c>
      <c r="B22" s="212"/>
      <c r="C22" s="212"/>
      <c r="D22" s="213"/>
      <c r="E22" s="212" t="s">
        <v>36</v>
      </c>
      <c r="F22" s="212"/>
      <c r="G22" s="212"/>
    </row>
    <row r="23" spans="1:7" x14ac:dyDescent="0.25">
      <c r="A23" s="11" t="s">
        <v>37</v>
      </c>
      <c r="B23" s="212"/>
      <c r="C23" s="212"/>
      <c r="D23" s="213"/>
      <c r="E23" s="212" t="s">
        <v>38</v>
      </c>
      <c r="F23" s="212"/>
      <c r="G23" s="212"/>
    </row>
    <row r="24" spans="1:7" x14ac:dyDescent="0.25">
      <c r="A24" s="11" t="s">
        <v>39</v>
      </c>
      <c r="B24" s="212">
        <f>B25+B26+B27+B28+B29</f>
        <v>136401.31</v>
      </c>
      <c r="C24" s="212">
        <f>C25+C26+C27+C28+C29</f>
        <v>170684.01</v>
      </c>
      <c r="D24" s="213"/>
      <c r="E24" s="212" t="s">
        <v>40</v>
      </c>
      <c r="F24" s="212"/>
      <c r="G24" s="212"/>
    </row>
    <row r="25" spans="1:7" ht="18.75" customHeight="1" x14ac:dyDescent="0.25">
      <c r="A25" s="11" t="s">
        <v>41</v>
      </c>
      <c r="B25" s="212"/>
      <c r="C25" s="212"/>
      <c r="D25" s="213"/>
      <c r="E25" s="212" t="s">
        <v>42</v>
      </c>
      <c r="F25" s="212"/>
      <c r="G25" s="212"/>
    </row>
    <row r="26" spans="1:7" x14ac:dyDescent="0.25">
      <c r="A26" s="11" t="s">
        <v>43</v>
      </c>
      <c r="B26" s="212"/>
      <c r="C26" s="212"/>
      <c r="D26" s="213"/>
      <c r="E26" s="212" t="s">
        <v>44</v>
      </c>
      <c r="F26" s="212"/>
      <c r="G26" s="212"/>
    </row>
    <row r="27" spans="1:7" x14ac:dyDescent="0.25">
      <c r="A27" s="11" t="s">
        <v>45</v>
      </c>
      <c r="B27" s="212"/>
      <c r="C27" s="212"/>
      <c r="D27" s="213"/>
      <c r="E27" s="212" t="s">
        <v>46</v>
      </c>
      <c r="F27" s="212"/>
      <c r="G27" s="212"/>
    </row>
    <row r="28" spans="1:7" x14ac:dyDescent="0.25">
      <c r="A28" s="11" t="s">
        <v>47</v>
      </c>
      <c r="B28" s="212"/>
      <c r="C28" s="212"/>
      <c r="D28" s="213"/>
      <c r="E28" s="212" t="s">
        <v>48</v>
      </c>
      <c r="F28" s="212"/>
      <c r="G28" s="212"/>
    </row>
    <row r="29" spans="1:7" x14ac:dyDescent="0.25">
      <c r="A29" s="11" t="s">
        <v>49</v>
      </c>
      <c r="B29" s="212">
        <v>136401.31</v>
      </c>
      <c r="C29" s="212">
        <v>170684.01</v>
      </c>
      <c r="D29" s="213"/>
      <c r="E29" s="212" t="s">
        <v>50</v>
      </c>
      <c r="F29" s="212"/>
      <c r="G29" s="212"/>
    </row>
    <row r="30" spans="1:7" ht="30" x14ac:dyDescent="0.25">
      <c r="A30" s="11" t="s">
        <v>51</v>
      </c>
      <c r="B30" s="212"/>
      <c r="C30" s="212"/>
      <c r="D30" s="213"/>
      <c r="E30" s="212" t="s">
        <v>52</v>
      </c>
      <c r="F30" s="212"/>
      <c r="G30" s="212"/>
    </row>
    <row r="31" spans="1:7" x14ac:dyDescent="0.25">
      <c r="A31" s="11" t="s">
        <v>53</v>
      </c>
      <c r="B31" s="212"/>
      <c r="C31" s="212"/>
      <c r="D31" s="213"/>
      <c r="E31" s="212" t="s">
        <v>54</v>
      </c>
      <c r="F31" s="212"/>
      <c r="G31" s="212"/>
    </row>
    <row r="32" spans="1:7" x14ac:dyDescent="0.25">
      <c r="A32" s="11" t="s">
        <v>55</v>
      </c>
      <c r="B32" s="212"/>
      <c r="C32" s="212"/>
      <c r="D32" s="213"/>
      <c r="E32" s="212" t="s">
        <v>56</v>
      </c>
      <c r="F32" s="212"/>
      <c r="G32" s="212"/>
    </row>
    <row r="33" spans="1:7" x14ac:dyDescent="0.25">
      <c r="A33" s="11" t="s">
        <v>57</v>
      </c>
      <c r="B33" s="212"/>
      <c r="C33" s="212"/>
      <c r="D33" s="213"/>
      <c r="E33" s="212" t="s">
        <v>58</v>
      </c>
      <c r="F33" s="212"/>
      <c r="G33" s="212"/>
    </row>
    <row r="34" spans="1:7" x14ac:dyDescent="0.25">
      <c r="A34" s="11" t="s">
        <v>59</v>
      </c>
      <c r="B34" s="212"/>
      <c r="C34" s="212"/>
      <c r="D34" s="213"/>
      <c r="E34" s="212" t="s">
        <v>60</v>
      </c>
      <c r="F34" s="212"/>
      <c r="G34" s="212"/>
    </row>
    <row r="35" spans="1:7" x14ac:dyDescent="0.25">
      <c r="A35" s="11" t="s">
        <v>61</v>
      </c>
      <c r="B35" s="212"/>
      <c r="C35" s="212"/>
      <c r="D35" s="213"/>
      <c r="E35" s="212" t="s">
        <v>62</v>
      </c>
      <c r="F35" s="212"/>
      <c r="G35" s="212"/>
    </row>
    <row r="36" spans="1:7" x14ac:dyDescent="0.25">
      <c r="A36" s="11" t="s">
        <v>63</v>
      </c>
      <c r="B36" s="212">
        <v>64927.38</v>
      </c>
      <c r="C36" s="212">
        <v>47172.75</v>
      </c>
      <c r="D36" s="213"/>
      <c r="E36" s="212" t="s">
        <v>64</v>
      </c>
      <c r="F36" s="212"/>
      <c r="G36" s="212"/>
    </row>
    <row r="37" spans="1:7" x14ac:dyDescent="0.25">
      <c r="A37" s="11" t="s">
        <v>65</v>
      </c>
      <c r="B37" s="212"/>
      <c r="C37" s="212"/>
      <c r="D37" s="213"/>
      <c r="E37" s="212" t="s">
        <v>66</v>
      </c>
      <c r="F37" s="212"/>
      <c r="G37" s="212"/>
    </row>
    <row r="38" spans="1:7" x14ac:dyDescent="0.25">
      <c r="A38" s="11" t="s">
        <v>67</v>
      </c>
      <c r="B38" s="212"/>
      <c r="C38" s="212"/>
      <c r="D38" s="213"/>
      <c r="E38" s="212" t="s">
        <v>68</v>
      </c>
      <c r="F38" s="212"/>
      <c r="G38" s="212"/>
    </row>
    <row r="39" spans="1:7" x14ac:dyDescent="0.25">
      <c r="A39" s="11" t="s">
        <v>69</v>
      </c>
      <c r="B39" s="212"/>
      <c r="C39" s="212"/>
      <c r="D39" s="213"/>
      <c r="E39" s="212" t="s">
        <v>70</v>
      </c>
      <c r="F39" s="212"/>
      <c r="G39" s="212"/>
    </row>
    <row r="40" spans="1:7" x14ac:dyDescent="0.25">
      <c r="A40" s="11" t="s">
        <v>71</v>
      </c>
      <c r="B40" s="212"/>
      <c r="C40" s="212"/>
      <c r="D40" s="213"/>
      <c r="E40" s="212" t="s">
        <v>72</v>
      </c>
      <c r="F40" s="212"/>
      <c r="G40" s="212"/>
    </row>
    <row r="41" spans="1:7" x14ac:dyDescent="0.25">
      <c r="A41" s="11" t="s">
        <v>73</v>
      </c>
      <c r="B41" s="212"/>
      <c r="C41" s="212"/>
      <c r="D41" s="213"/>
      <c r="E41" s="212" t="s">
        <v>74</v>
      </c>
      <c r="F41" s="212"/>
      <c r="G41" s="212"/>
    </row>
    <row r="42" spans="1:7" x14ac:dyDescent="0.25">
      <c r="A42" s="11" t="s">
        <v>75</v>
      </c>
      <c r="B42" s="212"/>
      <c r="C42" s="212"/>
      <c r="D42" s="213"/>
      <c r="E42" s="212" t="s">
        <v>76</v>
      </c>
      <c r="F42" s="212"/>
      <c r="G42" s="212"/>
    </row>
    <row r="43" spans="1:7" x14ac:dyDescent="0.25">
      <c r="A43" s="11" t="s">
        <v>77</v>
      </c>
      <c r="B43" s="212"/>
      <c r="C43" s="212"/>
      <c r="D43" s="213"/>
      <c r="E43" s="212" t="s">
        <v>78</v>
      </c>
      <c r="F43" s="212"/>
      <c r="G43" s="212"/>
    </row>
    <row r="44" spans="1:7" x14ac:dyDescent="0.25">
      <c r="A44" s="11" t="s">
        <v>79</v>
      </c>
      <c r="B44" s="212"/>
      <c r="C44" s="212"/>
      <c r="D44" s="213"/>
      <c r="E44" s="212" t="s">
        <v>80</v>
      </c>
      <c r="F44" s="212"/>
      <c r="G44" s="212"/>
    </row>
    <row r="45" spans="1:7" x14ac:dyDescent="0.25">
      <c r="A45" s="11"/>
      <c r="B45" s="212"/>
      <c r="C45" s="212"/>
      <c r="D45" s="213"/>
      <c r="E45" s="212"/>
      <c r="F45" s="212"/>
      <c r="G45" s="212"/>
    </row>
    <row r="46" spans="1:7" x14ac:dyDescent="0.25">
      <c r="A46" s="7" t="s">
        <v>81</v>
      </c>
      <c r="B46" s="212">
        <f>B36+B24+B16+B8</f>
        <v>1096270.8400000001</v>
      </c>
      <c r="C46" s="212">
        <f t="shared" ref="C46:D46" si="0">C36+C24+C16+C8</f>
        <v>1077555.03</v>
      </c>
      <c r="D46" s="212">
        <f t="shared" si="0"/>
        <v>0</v>
      </c>
      <c r="E46" s="214" t="s">
        <v>82</v>
      </c>
      <c r="F46" s="212">
        <f>F41+F30+F26+F25+F37+F22+F18+F8</f>
        <v>593878.79</v>
      </c>
      <c r="G46" s="212">
        <f>G41+G30+G26+G25+G37+G22+G18+G8</f>
        <v>564017.82999999996</v>
      </c>
    </row>
    <row r="47" spans="1:7" ht="15.75" thickBot="1" x14ac:dyDescent="0.3">
      <c r="A47" s="13"/>
      <c r="B47" s="215"/>
      <c r="C47" s="215"/>
      <c r="D47" s="216"/>
      <c r="E47" s="217"/>
      <c r="F47" s="215"/>
      <c r="G47" s="215"/>
    </row>
    <row r="48" spans="1:7" x14ac:dyDescent="0.25">
      <c r="A48" s="17"/>
      <c r="B48" s="218"/>
      <c r="C48" s="218"/>
      <c r="D48" s="218"/>
      <c r="E48" s="219"/>
      <c r="F48" s="218"/>
      <c r="G48" s="218"/>
    </row>
    <row r="49" spans="1:7" x14ac:dyDescent="0.25">
      <c r="A49" s="17"/>
      <c r="B49" s="218"/>
      <c r="C49" s="218"/>
      <c r="D49" s="218"/>
      <c r="E49" s="219"/>
      <c r="F49" s="218"/>
      <c r="G49" s="218"/>
    </row>
    <row r="50" spans="1:7" ht="15.75" thickBot="1" x14ac:dyDescent="0.3">
      <c r="B50" s="220"/>
      <c r="C50" s="220"/>
      <c r="D50" s="220"/>
      <c r="E50" s="220"/>
      <c r="F50" s="220"/>
      <c r="G50" s="220"/>
    </row>
    <row r="51" spans="1:7" x14ac:dyDescent="0.25">
      <c r="A51" s="15" t="s">
        <v>83</v>
      </c>
      <c r="B51" s="221"/>
      <c r="C51" s="221"/>
      <c r="D51" s="222"/>
      <c r="E51" s="223" t="s">
        <v>84</v>
      </c>
      <c r="F51" s="221"/>
      <c r="G51" s="221"/>
    </row>
    <row r="52" spans="1:7" x14ac:dyDescent="0.25">
      <c r="A52" s="11" t="s">
        <v>85</v>
      </c>
      <c r="B52" s="212"/>
      <c r="C52" s="212"/>
      <c r="D52" s="213"/>
      <c r="E52" s="212" t="s">
        <v>86</v>
      </c>
      <c r="F52" s="212"/>
      <c r="G52" s="212"/>
    </row>
    <row r="53" spans="1:7" x14ac:dyDescent="0.25">
      <c r="A53" s="11" t="s">
        <v>87</v>
      </c>
      <c r="B53" s="212">
        <v>130410.88</v>
      </c>
      <c r="C53" s="212">
        <v>142198.26999999999</v>
      </c>
      <c r="D53" s="213"/>
      <c r="E53" s="212" t="s">
        <v>88</v>
      </c>
      <c r="F53" s="212"/>
      <c r="G53" s="212"/>
    </row>
    <row r="54" spans="1:7" x14ac:dyDescent="0.25">
      <c r="A54" s="11" t="s">
        <v>89</v>
      </c>
      <c r="B54" s="212"/>
      <c r="C54" s="212"/>
      <c r="D54" s="213"/>
      <c r="E54" s="212" t="s">
        <v>90</v>
      </c>
      <c r="F54" s="212"/>
      <c r="G54" s="212"/>
    </row>
    <row r="55" spans="1:7" x14ac:dyDescent="0.25">
      <c r="A55" s="11" t="s">
        <v>91</v>
      </c>
      <c r="B55" s="212">
        <v>5047547.55</v>
      </c>
      <c r="C55" s="212">
        <v>4713651.4400000004</v>
      </c>
      <c r="D55" s="213"/>
      <c r="E55" s="212" t="s">
        <v>92</v>
      </c>
      <c r="F55" s="212"/>
      <c r="G55" s="212"/>
    </row>
    <row r="56" spans="1:7" x14ac:dyDescent="0.25">
      <c r="A56" s="11" t="s">
        <v>93</v>
      </c>
      <c r="B56" s="212">
        <v>582701.6</v>
      </c>
      <c r="C56" s="212">
        <v>548782.02</v>
      </c>
      <c r="D56" s="213"/>
      <c r="E56" s="212" t="s">
        <v>94</v>
      </c>
      <c r="F56" s="212"/>
      <c r="G56" s="212"/>
    </row>
    <row r="57" spans="1:7" x14ac:dyDescent="0.25">
      <c r="A57" s="11" t="s">
        <v>95</v>
      </c>
      <c r="B57" s="212">
        <v>-3756285.5</v>
      </c>
      <c r="C57" s="212">
        <v>-3318898.1</v>
      </c>
      <c r="D57" s="224"/>
      <c r="E57" s="212" t="s">
        <v>96</v>
      </c>
      <c r="F57" s="212"/>
      <c r="G57" s="212"/>
    </row>
    <row r="58" spans="1:7" x14ac:dyDescent="0.25">
      <c r="A58" s="11" t="s">
        <v>97</v>
      </c>
      <c r="B58" s="212"/>
      <c r="C58" s="212"/>
      <c r="D58" s="224"/>
      <c r="E58" s="214"/>
      <c r="F58" s="212"/>
      <c r="G58" s="212"/>
    </row>
    <row r="59" spans="1:7" x14ac:dyDescent="0.25">
      <c r="A59" s="11" t="s">
        <v>98</v>
      </c>
      <c r="B59" s="212"/>
      <c r="C59" s="212"/>
      <c r="D59" s="224"/>
      <c r="E59" s="214" t="s">
        <v>99</v>
      </c>
      <c r="F59" s="212">
        <v>0</v>
      </c>
      <c r="G59" s="212">
        <v>0</v>
      </c>
    </row>
    <row r="60" spans="1:7" x14ac:dyDescent="0.25">
      <c r="A60" s="11" t="s">
        <v>100</v>
      </c>
      <c r="B60" s="212"/>
      <c r="C60" s="212"/>
      <c r="D60" s="213"/>
      <c r="E60" s="225"/>
      <c r="F60" s="212"/>
      <c r="G60" s="212"/>
    </row>
    <row r="61" spans="1:7" x14ac:dyDescent="0.25">
      <c r="A61" s="11"/>
      <c r="B61" s="212"/>
      <c r="C61" s="212"/>
      <c r="D61" s="213"/>
      <c r="E61" s="214" t="s">
        <v>101</v>
      </c>
      <c r="F61" s="212">
        <f>F59+F46</f>
        <v>593878.79</v>
      </c>
      <c r="G61" s="212">
        <f>G59+G46</f>
        <v>564017.82999999996</v>
      </c>
    </row>
    <row r="62" spans="1:7" x14ac:dyDescent="0.25">
      <c r="A62" s="7" t="s">
        <v>102</v>
      </c>
      <c r="B62" s="212">
        <f>B53+B54+B55+B56+B57</f>
        <v>2004374.5299999993</v>
      </c>
      <c r="C62" s="212">
        <f>C53+C54+C55+C56+C57</f>
        <v>2085733.6300000004</v>
      </c>
      <c r="D62" s="213"/>
      <c r="E62" s="212"/>
      <c r="F62" s="212"/>
      <c r="G62" s="212"/>
    </row>
    <row r="63" spans="1:7" x14ac:dyDescent="0.25">
      <c r="A63" s="11"/>
      <c r="B63" s="212"/>
      <c r="C63" s="212"/>
      <c r="D63" s="224"/>
      <c r="E63" s="214" t="s">
        <v>103</v>
      </c>
      <c r="F63" s="212"/>
      <c r="G63" s="212"/>
    </row>
    <row r="64" spans="1:7" x14ac:dyDescent="0.25">
      <c r="A64" s="7" t="s">
        <v>104</v>
      </c>
      <c r="B64" s="212">
        <f>B62+B46</f>
        <v>3100645.3699999992</v>
      </c>
      <c r="C64" s="212">
        <f>C62+C46</f>
        <v>3163288.66</v>
      </c>
      <c r="D64" s="213"/>
      <c r="E64" s="214"/>
      <c r="F64" s="212"/>
      <c r="G64" s="212"/>
    </row>
    <row r="65" spans="1:7" x14ac:dyDescent="0.25">
      <c r="A65" s="11"/>
      <c r="B65" s="212"/>
      <c r="C65" s="212"/>
      <c r="D65" s="213"/>
      <c r="E65" s="214" t="s">
        <v>105</v>
      </c>
      <c r="F65" s="212">
        <f>F66+F67+F68</f>
        <v>1428031.2</v>
      </c>
      <c r="G65" s="212">
        <f>G66+G67+G68</f>
        <v>1428031.2</v>
      </c>
    </row>
    <row r="66" spans="1:7" x14ac:dyDescent="0.25">
      <c r="A66" s="11"/>
      <c r="B66" s="212"/>
      <c r="C66" s="212"/>
      <c r="D66" s="213"/>
      <c r="E66" s="212" t="s">
        <v>106</v>
      </c>
      <c r="F66" s="212">
        <v>1428031.2</v>
      </c>
      <c r="G66" s="212">
        <v>1428031.2</v>
      </c>
    </row>
    <row r="67" spans="1:7" x14ac:dyDescent="0.25">
      <c r="A67" s="11"/>
      <c r="B67" s="212"/>
      <c r="C67" s="212"/>
      <c r="D67" s="213"/>
      <c r="E67" s="212" t="s">
        <v>107</v>
      </c>
      <c r="F67" s="212"/>
      <c r="G67" s="212"/>
    </row>
    <row r="68" spans="1:7" x14ac:dyDescent="0.25">
      <c r="A68" s="11"/>
      <c r="B68" s="212"/>
      <c r="C68" s="212"/>
      <c r="D68" s="213"/>
      <c r="E68" s="212" t="s">
        <v>108</v>
      </c>
      <c r="F68" s="212"/>
      <c r="G68" s="212"/>
    </row>
    <row r="69" spans="1:7" x14ac:dyDescent="0.25">
      <c r="A69" s="11"/>
      <c r="B69" s="212"/>
      <c r="C69" s="212"/>
      <c r="D69" s="213"/>
      <c r="E69" s="212"/>
      <c r="F69" s="212"/>
      <c r="G69" s="212"/>
    </row>
    <row r="70" spans="1:7" x14ac:dyDescent="0.25">
      <c r="A70" s="11"/>
      <c r="B70" s="212"/>
      <c r="C70" s="212"/>
      <c r="D70" s="213"/>
      <c r="E70" s="214" t="s">
        <v>109</v>
      </c>
      <c r="F70" s="212">
        <f>F71+F72+F73+F74+F75</f>
        <v>1078735.3799999999</v>
      </c>
      <c r="G70" s="212">
        <f>G71+G72+G73+G74+G75</f>
        <v>1171239.6300000001</v>
      </c>
    </row>
    <row r="71" spans="1:7" x14ac:dyDescent="0.25">
      <c r="A71" s="11"/>
      <c r="B71" s="212"/>
      <c r="C71" s="212"/>
      <c r="D71" s="213"/>
      <c r="E71" s="212" t="s">
        <v>110</v>
      </c>
      <c r="F71" s="212">
        <v>-92504.25</v>
      </c>
      <c r="G71" s="212">
        <v>-680666.47</v>
      </c>
    </row>
    <row r="72" spans="1:7" x14ac:dyDescent="0.25">
      <c r="A72" s="11"/>
      <c r="B72" s="212"/>
      <c r="C72" s="212"/>
      <c r="D72" s="213"/>
      <c r="E72" s="212" t="s">
        <v>111</v>
      </c>
      <c r="F72" s="212">
        <v>1171239.6299999999</v>
      </c>
      <c r="G72" s="212">
        <v>1851906.1</v>
      </c>
    </row>
    <row r="73" spans="1:7" x14ac:dyDescent="0.25">
      <c r="A73" s="11"/>
      <c r="B73" s="212"/>
      <c r="C73" s="212"/>
      <c r="D73" s="213"/>
      <c r="E73" s="212" t="s">
        <v>112</v>
      </c>
      <c r="F73" s="212"/>
      <c r="G73" s="212"/>
    </row>
    <row r="74" spans="1:7" x14ac:dyDescent="0.25">
      <c r="A74" s="11"/>
      <c r="B74" s="212"/>
      <c r="C74" s="212"/>
      <c r="D74" s="213"/>
      <c r="E74" s="212" t="s">
        <v>113</v>
      </c>
      <c r="F74" s="212"/>
      <c r="G74" s="212"/>
    </row>
    <row r="75" spans="1:7" x14ac:dyDescent="0.25">
      <c r="A75" s="11"/>
      <c r="B75" s="212"/>
      <c r="C75" s="212"/>
      <c r="D75" s="213"/>
      <c r="E75" s="212" t="s">
        <v>114</v>
      </c>
      <c r="F75" s="212"/>
      <c r="G75" s="212"/>
    </row>
    <row r="76" spans="1:7" x14ac:dyDescent="0.25">
      <c r="A76" s="11"/>
      <c r="B76" s="212"/>
      <c r="C76" s="212"/>
      <c r="D76" s="213"/>
      <c r="E76" s="212"/>
      <c r="F76" s="212"/>
      <c r="G76" s="212"/>
    </row>
    <row r="77" spans="1:7" ht="30" x14ac:dyDescent="0.25">
      <c r="A77" s="11"/>
      <c r="B77" s="212"/>
      <c r="C77" s="212"/>
      <c r="D77" s="213"/>
      <c r="E77" s="214" t="s">
        <v>115</v>
      </c>
      <c r="F77" s="212">
        <v>0</v>
      </c>
      <c r="G77" s="212">
        <v>0</v>
      </c>
    </row>
    <row r="78" spans="1:7" x14ac:dyDescent="0.25">
      <c r="A78" s="11"/>
      <c r="B78" s="212"/>
      <c r="C78" s="212"/>
      <c r="D78" s="213"/>
      <c r="E78" s="212" t="s">
        <v>116</v>
      </c>
      <c r="F78" s="212"/>
      <c r="G78" s="212"/>
    </row>
    <row r="79" spans="1:7" x14ac:dyDescent="0.25">
      <c r="A79" s="11"/>
      <c r="B79" s="212"/>
      <c r="C79" s="212"/>
      <c r="D79" s="213"/>
      <c r="E79" s="212" t="s">
        <v>117</v>
      </c>
      <c r="F79" s="212"/>
      <c r="G79" s="212"/>
    </row>
    <row r="80" spans="1:7" x14ac:dyDescent="0.25">
      <c r="A80" s="11"/>
      <c r="B80" s="212"/>
      <c r="C80" s="212"/>
      <c r="D80" s="213"/>
      <c r="E80" s="212"/>
      <c r="F80" s="212"/>
      <c r="G80" s="212"/>
    </row>
    <row r="81" spans="1:7" x14ac:dyDescent="0.25">
      <c r="A81" s="11"/>
      <c r="B81" s="212"/>
      <c r="C81" s="212"/>
      <c r="D81" s="213"/>
      <c r="E81" s="214" t="s">
        <v>118</v>
      </c>
      <c r="F81" s="212">
        <f>F77+F70+F65</f>
        <v>2506766.58</v>
      </c>
      <c r="G81" s="212">
        <f>G77+G70+G65</f>
        <v>2599270.83</v>
      </c>
    </row>
    <row r="82" spans="1:7" x14ac:dyDescent="0.25">
      <c r="A82" s="11"/>
      <c r="B82" s="212"/>
      <c r="C82" s="212"/>
      <c r="D82" s="213"/>
      <c r="E82" s="212"/>
      <c r="F82" s="212"/>
      <c r="G82" s="212"/>
    </row>
    <row r="83" spans="1:7" x14ac:dyDescent="0.25">
      <c r="A83" s="11"/>
      <c r="B83" s="212"/>
      <c r="C83" s="212"/>
      <c r="D83" s="213"/>
      <c r="E83" s="214" t="s">
        <v>119</v>
      </c>
      <c r="F83" s="212">
        <f>F81+F61</f>
        <v>3100645.37</v>
      </c>
      <c r="G83" s="212">
        <f>G81+G61</f>
        <v>3163288.66</v>
      </c>
    </row>
    <row r="84" spans="1:7" x14ac:dyDescent="0.25">
      <c r="A84" s="11"/>
      <c r="B84" s="212"/>
      <c r="C84" s="212"/>
      <c r="D84" s="213"/>
      <c r="E84" s="212"/>
      <c r="F84" s="212"/>
      <c r="G84" s="212"/>
    </row>
    <row r="85" spans="1:7" x14ac:dyDescent="0.25">
      <c r="A85" s="11"/>
      <c r="B85" s="212"/>
      <c r="C85" s="212"/>
      <c r="D85" s="213"/>
      <c r="E85" s="212"/>
      <c r="F85" s="212"/>
      <c r="G85" s="212"/>
    </row>
    <row r="86" spans="1:7" x14ac:dyDescent="0.25">
      <c r="A86" s="11"/>
      <c r="B86" s="212"/>
      <c r="C86" s="212"/>
      <c r="D86" s="213"/>
      <c r="E86" s="212"/>
      <c r="F86" s="212"/>
      <c r="G86" s="212"/>
    </row>
    <row r="87" spans="1:7" ht="15.75" thickBot="1" x14ac:dyDescent="0.3">
      <c r="A87" s="16"/>
      <c r="B87" s="215"/>
      <c r="C87" s="215"/>
      <c r="D87" s="216"/>
      <c r="E87" s="215"/>
      <c r="F87" s="215"/>
      <c r="G87" s="215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E24" sqref="E24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27"/>
      <c r="H1" s="49"/>
    </row>
    <row r="2" spans="1:8" x14ac:dyDescent="0.25">
      <c r="A2" s="267" t="s">
        <v>446</v>
      </c>
      <c r="B2" s="268"/>
      <c r="C2" s="268"/>
      <c r="D2" s="268"/>
      <c r="E2" s="268"/>
      <c r="F2" s="268"/>
      <c r="G2" s="268"/>
      <c r="H2" s="49"/>
    </row>
    <row r="3" spans="1:8" x14ac:dyDescent="0.25">
      <c r="A3" s="267" t="s">
        <v>1</v>
      </c>
      <c r="B3" s="268"/>
      <c r="C3" s="268"/>
      <c r="D3" s="268"/>
      <c r="E3" s="268"/>
      <c r="F3" s="268"/>
      <c r="G3" s="268"/>
      <c r="H3" s="49"/>
    </row>
    <row r="4" spans="1:8" ht="15.75" thickBot="1" x14ac:dyDescent="0.3">
      <c r="A4" s="270" t="s">
        <v>447</v>
      </c>
      <c r="B4" s="271"/>
      <c r="C4" s="271"/>
      <c r="D4" s="271"/>
      <c r="E4" s="271"/>
      <c r="F4" s="271"/>
      <c r="G4" s="271"/>
      <c r="H4" s="49"/>
    </row>
    <row r="5" spans="1:8" ht="19.5" customHeight="1" x14ac:dyDescent="0.25">
      <c r="A5" s="259" t="s">
        <v>448</v>
      </c>
      <c r="B5" s="26" t="s">
        <v>449</v>
      </c>
      <c r="C5" s="246" t="s">
        <v>451</v>
      </c>
      <c r="D5" s="246" t="s">
        <v>452</v>
      </c>
      <c r="E5" s="246" t="s">
        <v>453</v>
      </c>
      <c r="F5" s="246" t="s">
        <v>454</v>
      </c>
      <c r="G5" s="246" t="s">
        <v>455</v>
      </c>
      <c r="H5" s="292"/>
    </row>
    <row r="6" spans="1:8" ht="30.75" customHeight="1" thickBot="1" x14ac:dyDescent="0.3">
      <c r="A6" s="261"/>
      <c r="B6" s="20" t="s">
        <v>450</v>
      </c>
      <c r="C6" s="247"/>
      <c r="D6" s="247"/>
      <c r="E6" s="247"/>
      <c r="F6" s="247"/>
      <c r="G6" s="247"/>
      <c r="H6" s="292"/>
    </row>
    <row r="7" spans="1:8" x14ac:dyDescent="0.25">
      <c r="A7" s="42"/>
      <c r="B7" s="196"/>
      <c r="C7" s="196"/>
      <c r="D7" s="196"/>
      <c r="E7" s="196"/>
      <c r="F7" s="196"/>
      <c r="G7" s="196"/>
      <c r="H7" s="43"/>
    </row>
    <row r="8" spans="1:8" ht="30" x14ac:dyDescent="0.25">
      <c r="A8" s="44" t="s">
        <v>459</v>
      </c>
      <c r="B8" s="199">
        <f>+B9+B10+B11+B12+B13+B14+B15+B16+B17+B18+B19+B20</f>
        <v>26545900</v>
      </c>
      <c r="C8" s="199">
        <f t="shared" ref="C8:G8" si="0">+C9+C10+C11+C12+C13+C14+C15+C16+C17+C18+C19+C20</f>
        <v>28739280.000000004</v>
      </c>
      <c r="D8" s="199">
        <f t="shared" si="0"/>
        <v>30243244.000000004</v>
      </c>
      <c r="E8" s="199">
        <f t="shared" si="0"/>
        <v>31733731</v>
      </c>
      <c r="F8" s="199">
        <f t="shared" si="0"/>
        <v>33306208</v>
      </c>
      <c r="G8" s="199">
        <f t="shared" si="0"/>
        <v>34997518</v>
      </c>
      <c r="H8" s="43"/>
    </row>
    <row r="9" spans="1:8" x14ac:dyDescent="0.25">
      <c r="A9" s="45" t="s">
        <v>460</v>
      </c>
      <c r="B9" s="196">
        <v>0</v>
      </c>
      <c r="C9" s="196">
        <v>0</v>
      </c>
      <c r="D9" s="196">
        <v>0</v>
      </c>
      <c r="E9" s="196">
        <v>0</v>
      </c>
      <c r="F9" s="196">
        <v>0</v>
      </c>
      <c r="G9" s="196">
        <v>0</v>
      </c>
      <c r="H9" s="43"/>
    </row>
    <row r="10" spans="1:8" x14ac:dyDescent="0.25">
      <c r="A10" s="45" t="s">
        <v>461</v>
      </c>
      <c r="B10" s="196">
        <v>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43"/>
    </row>
    <row r="11" spans="1:8" x14ac:dyDescent="0.25">
      <c r="A11" s="45" t="s">
        <v>462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43"/>
    </row>
    <row r="12" spans="1:8" x14ac:dyDescent="0.25">
      <c r="A12" s="45" t="s">
        <v>463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43"/>
    </row>
    <row r="13" spans="1:8" x14ac:dyDescent="0.25">
      <c r="A13" s="45" t="s">
        <v>464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43"/>
    </row>
    <row r="14" spans="1:8" x14ac:dyDescent="0.25">
      <c r="A14" s="45" t="s">
        <v>465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43"/>
    </row>
    <row r="15" spans="1:8" x14ac:dyDescent="0.25">
      <c r="A15" s="45" t="s">
        <v>466</v>
      </c>
      <c r="B15" s="189">
        <v>129900</v>
      </c>
      <c r="C15" s="189">
        <v>210000</v>
      </c>
      <c r="D15" s="189">
        <v>287500</v>
      </c>
      <c r="E15" s="189">
        <v>280200</v>
      </c>
      <c r="F15" s="189">
        <v>280000</v>
      </c>
      <c r="G15" s="189">
        <v>320000</v>
      </c>
      <c r="H15" s="43"/>
    </row>
    <row r="16" spans="1:8" x14ac:dyDescent="0.25">
      <c r="A16" s="45" t="s">
        <v>467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  <c r="H16" s="43"/>
    </row>
    <row r="17" spans="1:8" x14ac:dyDescent="0.25">
      <c r="A17" s="45" t="s">
        <v>468</v>
      </c>
      <c r="B17" s="196">
        <v>0</v>
      </c>
      <c r="C17" s="196">
        <v>0</v>
      </c>
      <c r="D17" s="196">
        <v>0</v>
      </c>
      <c r="E17" s="196">
        <v>0</v>
      </c>
      <c r="F17" s="196">
        <v>0</v>
      </c>
      <c r="G17" s="196">
        <v>0</v>
      </c>
      <c r="H17" s="43"/>
    </row>
    <row r="18" spans="1:8" x14ac:dyDescent="0.25">
      <c r="A18" s="45" t="s">
        <v>469</v>
      </c>
      <c r="B18" s="189">
        <v>26416000</v>
      </c>
      <c r="C18" s="189">
        <v>28529280.000000004</v>
      </c>
      <c r="D18" s="189">
        <v>29955744.000000004</v>
      </c>
      <c r="E18" s="189">
        <v>31453531</v>
      </c>
      <c r="F18" s="189">
        <v>33026208</v>
      </c>
      <c r="G18" s="189">
        <v>34677518</v>
      </c>
      <c r="H18" s="43"/>
    </row>
    <row r="19" spans="1:8" x14ac:dyDescent="0.25">
      <c r="A19" s="45" t="s">
        <v>470</v>
      </c>
      <c r="B19" s="196">
        <v>0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  <c r="H19" s="43"/>
    </row>
    <row r="20" spans="1:8" x14ac:dyDescent="0.25">
      <c r="A20" s="45" t="s">
        <v>471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  <c r="H20" s="43"/>
    </row>
    <row r="21" spans="1:8" x14ac:dyDescent="0.25">
      <c r="A21" s="46"/>
      <c r="B21" s="196"/>
      <c r="C21" s="196"/>
      <c r="D21" s="196"/>
      <c r="E21" s="196"/>
      <c r="F21" s="196"/>
      <c r="G21" s="196"/>
      <c r="H21" s="43"/>
    </row>
    <row r="22" spans="1:8" x14ac:dyDescent="0.25">
      <c r="A22" s="44" t="s">
        <v>472</v>
      </c>
      <c r="B22" s="199">
        <f>+B23+B24+B25+B26+B27</f>
        <v>0</v>
      </c>
      <c r="C22" s="199">
        <f t="shared" ref="C22:G22" si="1">+C23+C24+C25+C26+C27</f>
        <v>0</v>
      </c>
      <c r="D22" s="199">
        <f t="shared" si="1"/>
        <v>0</v>
      </c>
      <c r="E22" s="199">
        <f t="shared" si="1"/>
        <v>0</v>
      </c>
      <c r="F22" s="199">
        <f t="shared" si="1"/>
        <v>0</v>
      </c>
      <c r="G22" s="199">
        <f t="shared" si="1"/>
        <v>0</v>
      </c>
      <c r="H22" s="43"/>
    </row>
    <row r="23" spans="1:8" x14ac:dyDescent="0.25">
      <c r="A23" s="45" t="s">
        <v>473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43"/>
    </row>
    <row r="24" spans="1:8" x14ac:dyDescent="0.25">
      <c r="A24" s="45" t="s">
        <v>474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  <c r="H24" s="43"/>
    </row>
    <row r="25" spans="1:8" x14ac:dyDescent="0.25">
      <c r="A25" s="45" t="s">
        <v>475</v>
      </c>
      <c r="B25" s="196">
        <v>0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43"/>
    </row>
    <row r="26" spans="1:8" ht="30" x14ac:dyDescent="0.25">
      <c r="A26" s="45" t="s">
        <v>476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43"/>
    </row>
    <row r="27" spans="1:8" x14ac:dyDescent="0.25">
      <c r="A27" s="45" t="s">
        <v>477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43"/>
    </row>
    <row r="28" spans="1:8" x14ac:dyDescent="0.25">
      <c r="A28" s="46"/>
      <c r="B28" s="196"/>
      <c r="C28" s="196"/>
      <c r="D28" s="196"/>
      <c r="E28" s="196"/>
      <c r="F28" s="196"/>
      <c r="G28" s="196"/>
      <c r="H28" s="43"/>
    </row>
    <row r="29" spans="1:8" x14ac:dyDescent="0.25">
      <c r="A29" s="44" t="s">
        <v>478</v>
      </c>
      <c r="B29" s="199">
        <f>+B30</f>
        <v>0</v>
      </c>
      <c r="C29" s="199">
        <f t="shared" ref="C29:G29" si="2">+C30</f>
        <v>0</v>
      </c>
      <c r="D29" s="199">
        <f t="shared" si="2"/>
        <v>0</v>
      </c>
      <c r="E29" s="199">
        <f t="shared" si="2"/>
        <v>0</v>
      </c>
      <c r="F29" s="199">
        <f t="shared" si="2"/>
        <v>0</v>
      </c>
      <c r="G29" s="199">
        <f t="shared" si="2"/>
        <v>0</v>
      </c>
      <c r="H29" s="43"/>
    </row>
    <row r="30" spans="1:8" x14ac:dyDescent="0.25">
      <c r="A30" s="45" t="s">
        <v>479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43"/>
    </row>
    <row r="31" spans="1:8" x14ac:dyDescent="0.25">
      <c r="A31" s="46"/>
      <c r="B31" s="197"/>
      <c r="C31" s="197"/>
      <c r="D31" s="197"/>
      <c r="E31" s="197"/>
      <c r="F31" s="197"/>
      <c r="G31" s="197"/>
      <c r="H31" s="43"/>
    </row>
    <row r="32" spans="1:8" x14ac:dyDescent="0.25">
      <c r="A32" s="44" t="s">
        <v>480</v>
      </c>
      <c r="B32" s="199">
        <f>+B8+B22+B29</f>
        <v>26545900</v>
      </c>
      <c r="C32" s="199">
        <f t="shared" ref="C32:G32" si="3">+C8+C22+C29</f>
        <v>28739280.000000004</v>
      </c>
      <c r="D32" s="199">
        <f t="shared" si="3"/>
        <v>30243244.000000004</v>
      </c>
      <c r="E32" s="199">
        <f t="shared" si="3"/>
        <v>31733731</v>
      </c>
      <c r="F32" s="199">
        <f t="shared" si="3"/>
        <v>33306208</v>
      </c>
      <c r="G32" s="199">
        <f t="shared" si="3"/>
        <v>34997518</v>
      </c>
      <c r="H32" s="43"/>
    </row>
    <row r="33" spans="1:8" x14ac:dyDescent="0.25">
      <c r="A33" s="46"/>
      <c r="B33" s="197"/>
      <c r="C33" s="197"/>
      <c r="D33" s="197"/>
      <c r="E33" s="197"/>
      <c r="F33" s="197"/>
      <c r="G33" s="197"/>
      <c r="H33" s="43"/>
    </row>
    <row r="34" spans="1:8" x14ac:dyDescent="0.25">
      <c r="A34" s="47" t="s">
        <v>298</v>
      </c>
      <c r="B34" s="196"/>
      <c r="C34" s="196"/>
      <c r="D34" s="196"/>
      <c r="E34" s="196"/>
      <c r="F34" s="196"/>
      <c r="G34" s="196"/>
      <c r="H34" s="43"/>
    </row>
    <row r="35" spans="1:8" ht="30" x14ac:dyDescent="0.25">
      <c r="A35" s="46" t="s">
        <v>456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43"/>
    </row>
    <row r="36" spans="1:8" ht="30" x14ac:dyDescent="0.25">
      <c r="A36" s="46" t="s">
        <v>457</v>
      </c>
      <c r="B36" s="196">
        <v>0</v>
      </c>
      <c r="C36" s="196">
        <v>0</v>
      </c>
      <c r="D36" s="196">
        <v>0</v>
      </c>
      <c r="E36" s="196">
        <v>0</v>
      </c>
      <c r="F36" s="196">
        <v>0</v>
      </c>
      <c r="G36" s="196">
        <v>0</v>
      </c>
      <c r="H36" s="43"/>
    </row>
    <row r="37" spans="1:8" x14ac:dyDescent="0.25">
      <c r="A37" s="47" t="s">
        <v>458</v>
      </c>
      <c r="B37" s="199">
        <f>+B35+B36</f>
        <v>0</v>
      </c>
      <c r="C37" s="199">
        <f t="shared" ref="C37:G37" si="4">+C35+C36</f>
        <v>0</v>
      </c>
      <c r="D37" s="199">
        <f t="shared" si="4"/>
        <v>0</v>
      </c>
      <c r="E37" s="199">
        <f t="shared" si="4"/>
        <v>0</v>
      </c>
      <c r="F37" s="199">
        <f t="shared" si="4"/>
        <v>0</v>
      </c>
      <c r="G37" s="199">
        <f t="shared" si="4"/>
        <v>0</v>
      </c>
      <c r="H37" s="43"/>
    </row>
    <row r="38" spans="1:8" ht="15.75" thickBot="1" x14ac:dyDescent="0.3">
      <c r="A38" s="48"/>
      <c r="B38" s="198"/>
      <c r="C38" s="198"/>
      <c r="D38" s="198"/>
      <c r="E38" s="198"/>
      <c r="F38" s="198"/>
      <c r="G38" s="198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H13" sqref="H13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206" bestFit="1" customWidth="1"/>
    <col min="12" max="14" width="12.7109375" bestFit="1" customWidth="1"/>
  </cols>
  <sheetData>
    <row r="1" spans="1:15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27"/>
      <c r="H1" s="208"/>
    </row>
    <row r="2" spans="1:15" x14ac:dyDescent="0.25">
      <c r="A2" s="267" t="s">
        <v>481</v>
      </c>
      <c r="B2" s="268"/>
      <c r="C2" s="268"/>
      <c r="D2" s="268"/>
      <c r="E2" s="268"/>
      <c r="F2" s="268"/>
      <c r="G2" s="268"/>
      <c r="H2" s="208"/>
    </row>
    <row r="3" spans="1:15" x14ac:dyDescent="0.25">
      <c r="A3" s="267" t="s">
        <v>1</v>
      </c>
      <c r="B3" s="268"/>
      <c r="C3" s="268"/>
      <c r="D3" s="268"/>
      <c r="E3" s="268"/>
      <c r="F3" s="268"/>
      <c r="G3" s="268"/>
      <c r="H3" s="208"/>
    </row>
    <row r="4" spans="1:15" ht="15.75" thickBot="1" x14ac:dyDescent="0.3">
      <c r="A4" s="270" t="s">
        <v>482</v>
      </c>
      <c r="B4" s="271"/>
      <c r="C4" s="271"/>
      <c r="D4" s="271"/>
      <c r="E4" s="271"/>
      <c r="F4" s="271"/>
      <c r="G4" s="271"/>
      <c r="H4" s="208"/>
    </row>
    <row r="5" spans="1:15" x14ac:dyDescent="0.25">
      <c r="A5" s="259" t="s">
        <v>448</v>
      </c>
      <c r="B5" s="26" t="s">
        <v>449</v>
      </c>
      <c r="C5" s="246" t="s">
        <v>451</v>
      </c>
      <c r="D5" s="246" t="s">
        <v>452</v>
      </c>
      <c r="E5" s="246" t="s">
        <v>453</v>
      </c>
      <c r="F5" s="246" t="s">
        <v>454</v>
      </c>
      <c r="G5" s="246" t="s">
        <v>455</v>
      </c>
      <c r="H5" s="293"/>
    </row>
    <row r="6" spans="1:15" ht="30.75" thickBot="1" x14ac:dyDescent="0.3">
      <c r="A6" s="261"/>
      <c r="B6" s="20" t="s">
        <v>483</v>
      </c>
      <c r="C6" s="247"/>
      <c r="D6" s="247"/>
      <c r="E6" s="247"/>
      <c r="F6" s="247"/>
      <c r="G6" s="247"/>
      <c r="H6" s="293"/>
    </row>
    <row r="7" spans="1:15" x14ac:dyDescent="0.25">
      <c r="A7" s="50" t="s">
        <v>484</v>
      </c>
      <c r="B7" s="200">
        <f>+B8+B9+B10+B11+B12+B13+B14+B15+B16</f>
        <v>26545900</v>
      </c>
      <c r="C7" s="200">
        <f t="shared" ref="C7:G7" si="0">+C8+C9+C10+C11+C12+C13+C14+C15+C16</f>
        <v>28739280.000000004</v>
      </c>
      <c r="D7" s="200">
        <f t="shared" si="0"/>
        <v>30243244</v>
      </c>
      <c r="E7" s="200">
        <f t="shared" si="0"/>
        <v>31733731</v>
      </c>
      <c r="F7" s="200">
        <f t="shared" si="0"/>
        <v>33306208</v>
      </c>
      <c r="G7" s="200">
        <f t="shared" si="0"/>
        <v>34997518</v>
      </c>
      <c r="H7" s="209"/>
      <c r="L7" s="206"/>
      <c r="M7" s="206"/>
      <c r="N7" s="206"/>
      <c r="O7" s="206"/>
    </row>
    <row r="8" spans="1:15" x14ac:dyDescent="0.25">
      <c r="A8" s="51" t="s">
        <v>485</v>
      </c>
      <c r="B8" s="75">
        <v>21263466</v>
      </c>
      <c r="C8" s="75">
        <v>23162942.000000004</v>
      </c>
      <c r="D8" s="75">
        <v>24375089</v>
      </c>
      <c r="E8" s="75">
        <v>25576374</v>
      </c>
      <c r="F8" s="75">
        <v>26843740</v>
      </c>
      <c r="G8" s="75">
        <v>28206882</v>
      </c>
      <c r="H8" s="207"/>
      <c r="I8" s="210"/>
    </row>
    <row r="9" spans="1:15" x14ac:dyDescent="0.25">
      <c r="A9" s="51" t="s">
        <v>486</v>
      </c>
      <c r="B9" s="75">
        <v>730750</v>
      </c>
      <c r="C9" s="75">
        <v>841800</v>
      </c>
      <c r="D9" s="75">
        <v>885853</v>
      </c>
      <c r="E9" s="75">
        <v>929510</v>
      </c>
      <c r="F9" s="75">
        <v>975570</v>
      </c>
      <c r="G9" s="75">
        <v>1025110</v>
      </c>
      <c r="H9" s="207"/>
      <c r="I9" s="210"/>
    </row>
    <row r="10" spans="1:15" x14ac:dyDescent="0.25">
      <c r="A10" s="51" t="s">
        <v>487</v>
      </c>
      <c r="B10" s="75">
        <v>4332071</v>
      </c>
      <c r="C10" s="75">
        <v>4504538</v>
      </c>
      <c r="D10" s="75">
        <v>4740266</v>
      </c>
      <c r="E10" s="75">
        <v>4973882</v>
      </c>
      <c r="F10" s="75">
        <v>5220349</v>
      </c>
      <c r="G10" s="75">
        <v>5485442</v>
      </c>
      <c r="H10" s="207"/>
      <c r="I10" s="210"/>
    </row>
    <row r="11" spans="1:15" ht="30" x14ac:dyDescent="0.25">
      <c r="A11" s="51" t="s">
        <v>488</v>
      </c>
      <c r="B11" s="75">
        <v>50000</v>
      </c>
      <c r="C11" s="75">
        <v>70000</v>
      </c>
      <c r="D11" s="75">
        <v>73663</v>
      </c>
      <c r="E11" s="75">
        <v>77294</v>
      </c>
      <c r="F11" s="75">
        <v>81124</v>
      </c>
      <c r="G11" s="75">
        <v>85243</v>
      </c>
      <c r="H11" s="207"/>
      <c r="I11" s="210"/>
    </row>
    <row r="12" spans="1:15" x14ac:dyDescent="0.25">
      <c r="A12" s="51" t="s">
        <v>489</v>
      </c>
      <c r="B12" s="75">
        <v>169613</v>
      </c>
      <c r="C12" s="75">
        <v>160000</v>
      </c>
      <c r="D12" s="75">
        <v>168373</v>
      </c>
      <c r="E12" s="75">
        <v>176671</v>
      </c>
      <c r="F12" s="75">
        <v>185425</v>
      </c>
      <c r="G12" s="75">
        <v>194841</v>
      </c>
      <c r="H12" s="207"/>
      <c r="I12" s="210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210"/>
      <c r="I13" s="210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209"/>
      <c r="I14" s="209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209"/>
      <c r="I15" s="209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209"/>
    </row>
    <row r="17" spans="1:8" x14ac:dyDescent="0.25">
      <c r="A17" s="12"/>
      <c r="B17" s="75"/>
      <c r="C17" s="75"/>
      <c r="D17" s="75"/>
      <c r="E17" s="75"/>
      <c r="F17" s="75"/>
      <c r="G17" s="75"/>
      <c r="H17" s="209"/>
    </row>
    <row r="18" spans="1:8" x14ac:dyDescent="0.25">
      <c r="A18" s="50" t="s">
        <v>494</v>
      </c>
      <c r="B18" s="200">
        <f>+B19+B20+B21+B22+B23+B24+B25+B26+B27</f>
        <v>0</v>
      </c>
      <c r="C18" s="200">
        <f t="shared" ref="C18" si="1">+C19+C20+C21+C22+C23+C24+C25+C26+C27</f>
        <v>0</v>
      </c>
      <c r="D18" s="200">
        <f t="shared" ref="D18" si="2">+D19+D20+D21+D22+D23+D24+D25+D26+D27</f>
        <v>0</v>
      </c>
      <c r="E18" s="200">
        <f t="shared" ref="E18" si="3">+E19+E20+E21+E22+E23+E24+E25+E26+E27</f>
        <v>0</v>
      </c>
      <c r="F18" s="200">
        <f t="shared" ref="F18" si="4">+F19+F20+F21+F22+F23+F24+F25+F26+F27</f>
        <v>0</v>
      </c>
      <c r="G18" s="200">
        <f t="shared" ref="G18" si="5">+G19+G20+G21+G22+G23+G24+G25+G26+G27</f>
        <v>0</v>
      </c>
      <c r="H18" s="209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209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209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209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209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209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209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209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209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209"/>
    </row>
    <row r="28" spans="1:8" x14ac:dyDescent="0.25">
      <c r="A28" s="12"/>
      <c r="B28" s="75"/>
      <c r="C28" s="75"/>
      <c r="D28" s="75"/>
      <c r="E28" s="75"/>
      <c r="F28" s="75"/>
      <c r="G28" s="75"/>
      <c r="H28" s="209"/>
    </row>
    <row r="29" spans="1:8" x14ac:dyDescent="0.25">
      <c r="A29" s="50" t="s">
        <v>496</v>
      </c>
      <c r="B29" s="200">
        <f>+B7+B18</f>
        <v>26545900</v>
      </c>
      <c r="C29" s="200">
        <f t="shared" ref="C29:G29" si="6">+C7+C18</f>
        <v>28739280.000000004</v>
      </c>
      <c r="D29" s="200">
        <f t="shared" si="6"/>
        <v>30243244</v>
      </c>
      <c r="E29" s="200">
        <f t="shared" si="6"/>
        <v>31733731</v>
      </c>
      <c r="F29" s="200">
        <f t="shared" si="6"/>
        <v>33306208</v>
      </c>
      <c r="G29" s="200">
        <f t="shared" si="6"/>
        <v>34997518</v>
      </c>
      <c r="H29" s="209"/>
    </row>
    <row r="30" spans="1:8" ht="15.75" thickBot="1" x14ac:dyDescent="0.3">
      <c r="A30" s="16"/>
      <c r="B30" s="201"/>
      <c r="C30" s="201"/>
      <c r="D30" s="201"/>
      <c r="E30" s="201"/>
      <c r="F30" s="201"/>
      <c r="G30" s="201"/>
      <c r="H30" s="209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A2" sqref="A2:G2"/>
    </sheetView>
  </sheetViews>
  <sheetFormatPr baseColWidth="10" defaultRowHeight="15" x14ac:dyDescent="0.25"/>
  <cols>
    <col min="1" max="1" width="51.42578125" style="86" customWidth="1"/>
    <col min="2" max="7" width="17.7109375" style="86" customWidth="1"/>
    <col min="8" max="8" width="14.42578125" style="86" bestFit="1" customWidth="1"/>
    <col min="9" max="9" width="11.42578125" style="203"/>
    <col min="10" max="16384" width="11.42578125" style="86"/>
  </cols>
  <sheetData>
    <row r="1" spans="1:8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28"/>
    </row>
    <row r="2" spans="1:8" x14ac:dyDescent="0.25">
      <c r="A2" s="267" t="s">
        <v>497</v>
      </c>
      <c r="B2" s="268"/>
      <c r="C2" s="268"/>
      <c r="D2" s="268"/>
      <c r="E2" s="268"/>
      <c r="F2" s="268"/>
      <c r="G2" s="269"/>
    </row>
    <row r="3" spans="1:8" ht="15.75" thickBot="1" x14ac:dyDescent="0.3">
      <c r="A3" s="270" t="s">
        <v>1</v>
      </c>
      <c r="B3" s="271"/>
      <c r="C3" s="271"/>
      <c r="D3" s="271"/>
      <c r="E3" s="271"/>
      <c r="F3" s="271"/>
      <c r="G3" s="272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32" t="s">
        <v>503</v>
      </c>
      <c r="H4" s="167"/>
    </row>
    <row r="5" spans="1:8" x14ac:dyDescent="0.25">
      <c r="A5" s="70"/>
      <c r="B5" s="71"/>
      <c r="C5" s="71"/>
      <c r="D5" s="71"/>
      <c r="E5" s="71"/>
      <c r="F5" s="71"/>
      <c r="G5" s="71"/>
    </row>
    <row r="6" spans="1:8" ht="30" x14ac:dyDescent="0.25">
      <c r="A6" s="190" t="s">
        <v>504</v>
      </c>
      <c r="B6" s="77">
        <f>+B7+B8+B9+B10+B11+B12+B13+B14+B15+B16+B17+B18</f>
        <v>18849123.059999999</v>
      </c>
      <c r="C6" s="77">
        <f t="shared" ref="C6:G6" si="0">+C7+C8+C9+C10+C11+C12+C13+C14+C15+C16+C17+C18</f>
        <v>22159223.219999999</v>
      </c>
      <c r="D6" s="77">
        <f t="shared" si="0"/>
        <v>23565626</v>
      </c>
      <c r="E6" s="77">
        <f t="shared" si="0"/>
        <v>26460415</v>
      </c>
      <c r="F6" s="77">
        <f t="shared" si="0"/>
        <v>26025950</v>
      </c>
      <c r="G6" s="77">
        <f t="shared" si="0"/>
        <v>26644794.02</v>
      </c>
    </row>
    <row r="7" spans="1:8" x14ac:dyDescent="0.25">
      <c r="A7" s="191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</row>
    <row r="8" spans="1:8" x14ac:dyDescent="0.25">
      <c r="A8" s="191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</row>
    <row r="9" spans="1:8" x14ac:dyDescent="0.25">
      <c r="A9" s="191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</row>
    <row r="10" spans="1:8" x14ac:dyDescent="0.25">
      <c r="A10" s="191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8" x14ac:dyDescent="0.25">
      <c r="A11" s="191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</row>
    <row r="12" spans="1:8" x14ac:dyDescent="0.25">
      <c r="A12" s="191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8" x14ac:dyDescent="0.25">
      <c r="A13" s="191" t="s">
        <v>466</v>
      </c>
      <c r="B13" s="102">
        <v>849123.06</v>
      </c>
      <c r="C13" s="102">
        <v>1159223.22</v>
      </c>
      <c r="D13" s="102">
        <v>1167518</v>
      </c>
      <c r="E13" s="102">
        <v>754994</v>
      </c>
      <c r="F13" s="102">
        <v>625950</v>
      </c>
      <c r="G13" s="102">
        <v>228794.01999999996</v>
      </c>
      <c r="H13" s="204"/>
    </row>
    <row r="14" spans="1:8" x14ac:dyDescent="0.25">
      <c r="A14" s="191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204"/>
    </row>
    <row r="15" spans="1:8" x14ac:dyDescent="0.25">
      <c r="A15" s="191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203"/>
    </row>
    <row r="16" spans="1:8" x14ac:dyDescent="0.25">
      <c r="A16" s="191" t="s">
        <v>510</v>
      </c>
      <c r="B16" s="102">
        <v>18000000</v>
      </c>
      <c r="C16" s="102">
        <v>21000000</v>
      </c>
      <c r="D16" s="102">
        <v>22398108</v>
      </c>
      <c r="E16" s="102">
        <v>25705421</v>
      </c>
      <c r="F16" s="102">
        <v>25400000</v>
      </c>
      <c r="G16" s="102">
        <v>26416000</v>
      </c>
      <c r="H16" s="203"/>
    </row>
    <row r="17" spans="1:7" x14ac:dyDescent="0.25">
      <c r="A17" s="191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91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89"/>
      <c r="B19" s="102"/>
      <c r="C19" s="102"/>
      <c r="D19" s="102"/>
      <c r="E19" s="102"/>
      <c r="F19" s="102"/>
      <c r="G19" s="102"/>
    </row>
    <row r="20" spans="1:7" ht="32.25" x14ac:dyDescent="0.25">
      <c r="A20" s="190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</row>
    <row r="21" spans="1:7" x14ac:dyDescent="0.25">
      <c r="A21" s="191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91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91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ht="30" x14ac:dyDescent="0.25">
      <c r="A24" s="191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91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89"/>
      <c r="B26" s="102"/>
      <c r="C26" s="102"/>
      <c r="D26" s="102"/>
      <c r="E26" s="102"/>
      <c r="F26" s="102"/>
      <c r="G26" s="102"/>
    </row>
    <row r="27" spans="1:7" x14ac:dyDescent="0.25">
      <c r="A27" s="190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 x14ac:dyDescent="0.25">
      <c r="A29" s="89"/>
      <c r="B29" s="202"/>
      <c r="C29" s="202"/>
      <c r="D29" s="202"/>
      <c r="E29" s="202"/>
      <c r="F29" s="202"/>
      <c r="G29" s="202"/>
    </row>
    <row r="30" spans="1:7" x14ac:dyDescent="0.25">
      <c r="A30" s="190" t="s">
        <v>515</v>
      </c>
      <c r="B30" s="77">
        <f>+B6+B20+B27</f>
        <v>18849123.059999999</v>
      </c>
      <c r="C30" s="77">
        <f t="shared" ref="C30:G30" si="3">+C6+C20+C27</f>
        <v>22159223.219999999</v>
      </c>
      <c r="D30" s="77">
        <f t="shared" si="3"/>
        <v>23565626</v>
      </c>
      <c r="E30" s="77">
        <f t="shared" si="3"/>
        <v>26460415</v>
      </c>
      <c r="F30" s="77">
        <f t="shared" si="3"/>
        <v>26025950</v>
      </c>
      <c r="G30" s="77">
        <f t="shared" si="3"/>
        <v>26644794.02</v>
      </c>
    </row>
    <row r="31" spans="1:7" x14ac:dyDescent="0.25">
      <c r="A31" s="89"/>
      <c r="B31" s="202"/>
      <c r="C31" s="202"/>
      <c r="D31" s="202"/>
      <c r="E31" s="202"/>
      <c r="F31" s="202"/>
      <c r="G31" s="202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02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</row>
    <row r="36" spans="1:7" ht="15.75" thickBot="1" x14ac:dyDescent="0.3">
      <c r="A36" s="90"/>
      <c r="B36" s="192"/>
      <c r="C36" s="192"/>
      <c r="D36" s="192"/>
      <c r="E36" s="192"/>
      <c r="F36" s="192"/>
      <c r="G36" s="192"/>
    </row>
    <row r="37" spans="1:7" x14ac:dyDescent="0.25">
      <c r="G37" s="203"/>
    </row>
    <row r="38" spans="1:7" x14ac:dyDescent="0.25">
      <c r="G38" s="203"/>
    </row>
  </sheetData>
  <mergeCells count="3">
    <mergeCell ref="A1:G1"/>
    <mergeCell ref="A2:G2"/>
    <mergeCell ref="A3:G3"/>
  </mergeCells>
  <conditionalFormatting sqref="B16:G1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9" sqref="G9"/>
    </sheetView>
  </sheetViews>
  <sheetFormatPr baseColWidth="10" defaultRowHeight="15" x14ac:dyDescent="0.25"/>
  <cols>
    <col min="1" max="1" width="47.140625" style="86" customWidth="1"/>
    <col min="2" max="7" width="17.7109375" style="86" customWidth="1"/>
    <col min="8" max="8" width="12.7109375" style="86" bestFit="1" customWidth="1"/>
    <col min="9" max="9" width="12.7109375" style="203" bestFit="1" customWidth="1"/>
    <col min="10" max="10" width="12.7109375" style="86" bestFit="1" customWidth="1"/>
    <col min="11" max="16384" width="11.42578125" style="86"/>
  </cols>
  <sheetData>
    <row r="1" spans="1:11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27"/>
      <c r="H1" s="179"/>
    </row>
    <row r="2" spans="1:11" x14ac:dyDescent="0.25">
      <c r="A2" s="267" t="s">
        <v>516</v>
      </c>
      <c r="B2" s="268"/>
      <c r="C2" s="268"/>
      <c r="D2" s="268"/>
      <c r="E2" s="268"/>
      <c r="F2" s="268"/>
      <c r="G2" s="268"/>
      <c r="H2" s="179"/>
    </row>
    <row r="3" spans="1:11" ht="15.75" thickBot="1" x14ac:dyDescent="0.3">
      <c r="A3" s="270" t="s">
        <v>1</v>
      </c>
      <c r="B3" s="271"/>
      <c r="C3" s="271"/>
      <c r="D3" s="271"/>
      <c r="E3" s="271"/>
      <c r="F3" s="271"/>
      <c r="G3" s="271"/>
      <c r="H3" s="179"/>
    </row>
    <row r="4" spans="1:11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  <c r="H4" s="167"/>
    </row>
    <row r="5" spans="1:11" x14ac:dyDescent="0.25">
      <c r="A5" s="193" t="s">
        <v>484</v>
      </c>
      <c r="B5" s="77">
        <f>+B6+B7+B8+B9+B10+B11+B12+B13+B14</f>
        <v>18525901</v>
      </c>
      <c r="C5" s="77">
        <f t="shared" ref="C5:G5" si="0">+C6+C7+C8+C9+C10+C11+C12+C13+C14</f>
        <v>21854922</v>
      </c>
      <c r="D5" s="77">
        <f t="shared" si="0"/>
        <v>23133734</v>
      </c>
      <c r="E5" s="77">
        <f t="shared" si="0"/>
        <v>26085968</v>
      </c>
      <c r="F5" s="77">
        <f t="shared" si="0"/>
        <v>25754139</v>
      </c>
      <c r="G5" s="77">
        <f t="shared" si="0"/>
        <v>26653831.34</v>
      </c>
      <c r="H5" s="167"/>
      <c r="J5" s="203"/>
      <c r="K5" s="203"/>
    </row>
    <row r="6" spans="1:11" x14ac:dyDescent="0.25">
      <c r="A6" s="194" t="s">
        <v>485</v>
      </c>
      <c r="B6" s="102">
        <v>12504784</v>
      </c>
      <c r="C6" s="102">
        <v>14322833</v>
      </c>
      <c r="D6" s="102">
        <v>16202926</v>
      </c>
      <c r="E6" s="102">
        <v>18517256</v>
      </c>
      <c r="F6" s="102">
        <v>19742479</v>
      </c>
      <c r="G6" s="102">
        <v>21049736.07</v>
      </c>
      <c r="H6" s="203"/>
      <c r="J6" s="203"/>
    </row>
    <row r="7" spans="1:11" x14ac:dyDescent="0.25">
      <c r="A7" s="194" t="s">
        <v>486</v>
      </c>
      <c r="B7" s="102">
        <v>609808</v>
      </c>
      <c r="C7" s="102">
        <v>1323720</v>
      </c>
      <c r="D7" s="102">
        <v>896510</v>
      </c>
      <c r="E7" s="102">
        <v>921805</v>
      </c>
      <c r="F7" s="102">
        <v>851511</v>
      </c>
      <c r="G7" s="102">
        <v>767625.47000000009</v>
      </c>
      <c r="H7" s="203"/>
      <c r="J7" s="203"/>
    </row>
    <row r="8" spans="1:11" x14ac:dyDescent="0.25">
      <c r="A8" s="194" t="s">
        <v>487</v>
      </c>
      <c r="B8" s="102">
        <v>4019177</v>
      </c>
      <c r="C8" s="102">
        <v>5267390</v>
      </c>
      <c r="D8" s="102">
        <v>5017207</v>
      </c>
      <c r="E8" s="102">
        <v>6209985</v>
      </c>
      <c r="F8" s="102">
        <v>4949648</v>
      </c>
      <c r="G8" s="102">
        <v>4405331.2200000007</v>
      </c>
      <c r="H8" s="203"/>
      <c r="J8" s="203"/>
    </row>
    <row r="9" spans="1:11" ht="30" x14ac:dyDescent="0.25">
      <c r="A9" s="194" t="s">
        <v>488</v>
      </c>
      <c r="B9" s="102">
        <v>93292</v>
      </c>
      <c r="C9" s="102">
        <v>56493</v>
      </c>
      <c r="D9" s="102">
        <v>130625</v>
      </c>
      <c r="E9" s="102">
        <v>98299</v>
      </c>
      <c r="F9" s="102">
        <v>121894</v>
      </c>
      <c r="G9" s="102">
        <v>63322.89</v>
      </c>
      <c r="H9" s="203"/>
      <c r="J9" s="203"/>
    </row>
    <row r="10" spans="1:11" x14ac:dyDescent="0.25">
      <c r="A10" s="194" t="s">
        <v>489</v>
      </c>
      <c r="B10" s="102">
        <v>1298840</v>
      </c>
      <c r="C10" s="102">
        <v>884486</v>
      </c>
      <c r="D10" s="102">
        <v>886466</v>
      </c>
      <c r="E10" s="102">
        <v>338623</v>
      </c>
      <c r="F10" s="102">
        <v>88607</v>
      </c>
      <c r="G10" s="102">
        <v>367815.69</v>
      </c>
      <c r="H10" s="203"/>
      <c r="J10" s="203"/>
    </row>
    <row r="11" spans="1:11" x14ac:dyDescent="0.25">
      <c r="A11" s="194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67"/>
    </row>
    <row r="12" spans="1:11" x14ac:dyDescent="0.25">
      <c r="A12" s="194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67"/>
    </row>
    <row r="13" spans="1:11" x14ac:dyDescent="0.25">
      <c r="A13" s="194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67"/>
    </row>
    <row r="14" spans="1:11" x14ac:dyDescent="0.25">
      <c r="A14" s="194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67"/>
    </row>
    <row r="15" spans="1:11" x14ac:dyDescent="0.25">
      <c r="A15" s="194"/>
      <c r="B15" s="102"/>
      <c r="C15" s="102"/>
      <c r="D15" s="102"/>
      <c r="E15" s="102"/>
      <c r="F15" s="102"/>
      <c r="G15" s="102"/>
      <c r="H15" s="167"/>
    </row>
    <row r="16" spans="1:11" x14ac:dyDescent="0.25">
      <c r="A16" s="193" t="s">
        <v>494</v>
      </c>
      <c r="B16" s="77">
        <f>+B17+B18+B19+B20+B21+B22+B23+B24+B25</f>
        <v>0</v>
      </c>
      <c r="C16" s="77">
        <f t="shared" ref="C16:G16" si="1">+C17+C18+C19+C20+C21+C22+C23+C24+C25</f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167"/>
    </row>
    <row r="17" spans="1:8" x14ac:dyDescent="0.25">
      <c r="A17" s="194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67"/>
    </row>
    <row r="18" spans="1:8" x14ac:dyDescent="0.25">
      <c r="A18" s="194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67"/>
    </row>
    <row r="19" spans="1:8" x14ac:dyDescent="0.25">
      <c r="A19" s="194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67"/>
    </row>
    <row r="20" spans="1:8" ht="30" x14ac:dyDescent="0.25">
      <c r="A20" s="194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67"/>
    </row>
    <row r="21" spans="1:8" x14ac:dyDescent="0.25">
      <c r="A21" s="194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67"/>
    </row>
    <row r="22" spans="1:8" x14ac:dyDescent="0.25">
      <c r="A22" s="194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67"/>
    </row>
    <row r="23" spans="1:8" x14ac:dyDescent="0.25">
      <c r="A23" s="194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67"/>
    </row>
    <row r="24" spans="1:8" x14ac:dyDescent="0.25">
      <c r="A24" s="194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67"/>
    </row>
    <row r="25" spans="1:8" x14ac:dyDescent="0.25">
      <c r="A25" s="194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67"/>
    </row>
    <row r="26" spans="1:8" x14ac:dyDescent="0.25">
      <c r="A26" s="194"/>
      <c r="B26" s="102"/>
      <c r="C26" s="102"/>
      <c r="D26" s="102"/>
      <c r="E26" s="102"/>
      <c r="F26" s="102"/>
      <c r="G26" s="102"/>
      <c r="H26" s="167"/>
    </row>
    <row r="27" spans="1:8" x14ac:dyDescent="0.25">
      <c r="A27" s="193" t="s">
        <v>517</v>
      </c>
      <c r="B27" s="77">
        <f>+B5+B16</f>
        <v>18525901</v>
      </c>
      <c r="C27" s="77">
        <f t="shared" ref="C27:G27" si="2">+C5+C16</f>
        <v>21854922</v>
      </c>
      <c r="D27" s="77">
        <f t="shared" si="2"/>
        <v>23133734</v>
      </c>
      <c r="E27" s="77">
        <f t="shared" si="2"/>
        <v>26085968</v>
      </c>
      <c r="F27" s="77">
        <f t="shared" si="2"/>
        <v>25754139</v>
      </c>
      <c r="G27" s="77">
        <f t="shared" si="2"/>
        <v>26653831.34</v>
      </c>
      <c r="H27" s="167"/>
    </row>
    <row r="28" spans="1:8" ht="15.75" thickBot="1" x14ac:dyDescent="0.3">
      <c r="A28" s="195"/>
      <c r="B28" s="205"/>
      <c r="C28" s="205"/>
      <c r="D28" s="205"/>
      <c r="E28" s="205"/>
      <c r="F28" s="205"/>
      <c r="G28" s="205"/>
      <c r="H28" s="167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workbookViewId="0">
      <selection activeCell="F9" sqref="F9"/>
    </sheetView>
  </sheetViews>
  <sheetFormatPr baseColWidth="10" defaultRowHeight="15" x14ac:dyDescent="0.25"/>
  <cols>
    <col min="1" max="1" width="59" customWidth="1"/>
    <col min="2" max="2" width="17.7109375" style="68" customWidth="1"/>
    <col min="3" max="6" width="17.7109375" customWidth="1"/>
  </cols>
  <sheetData>
    <row r="1" spans="1:6" x14ac:dyDescent="0.25">
      <c r="A1" s="294" t="str">
        <f>+'Edo de sit financiera detallado'!A1:G1</f>
        <v>Instituto Estatal de Transparencia, Acceso a la información Pública y Protección de Datos Personales</v>
      </c>
      <c r="B1" s="295"/>
      <c r="C1" s="295"/>
      <c r="D1" s="295"/>
      <c r="E1" s="295"/>
      <c r="F1" s="296"/>
    </row>
    <row r="2" spans="1:6" ht="15.75" thickBot="1" x14ac:dyDescent="0.3">
      <c r="A2" s="297" t="s">
        <v>518</v>
      </c>
      <c r="B2" s="298"/>
      <c r="C2" s="298"/>
      <c r="D2" s="298"/>
      <c r="E2" s="298"/>
      <c r="F2" s="299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L17" sqref="L17"/>
    </sheetView>
  </sheetViews>
  <sheetFormatPr baseColWidth="10" defaultRowHeight="15" x14ac:dyDescent="0.25"/>
  <cols>
    <col min="1" max="1" width="32.140625" customWidth="1"/>
    <col min="2" max="2" width="21.42578125" customWidth="1"/>
    <col min="3" max="9" width="15.7109375" customWidth="1"/>
  </cols>
  <sheetData>
    <row r="1" spans="1:10" ht="15.75" thickBot="1" x14ac:dyDescent="0.3">
      <c r="A1" s="235" t="str">
        <f>+'Edo de sit financiera detallado'!A1:G1</f>
        <v>Instituto Estatal de Transparencia, Acceso a la información Pública y Protección de Datos Personales</v>
      </c>
      <c r="B1" s="236"/>
      <c r="C1" s="236"/>
      <c r="D1" s="236"/>
      <c r="E1" s="236"/>
      <c r="F1" s="236"/>
      <c r="G1" s="236"/>
      <c r="H1" s="236"/>
      <c r="I1" s="237"/>
    </row>
    <row r="2" spans="1:10" ht="15.75" thickBot="1" x14ac:dyDescent="0.3">
      <c r="A2" s="238" t="s">
        <v>120</v>
      </c>
      <c r="B2" s="239"/>
      <c r="C2" s="239"/>
      <c r="D2" s="239"/>
      <c r="E2" s="239"/>
      <c r="F2" s="239"/>
      <c r="G2" s="239"/>
      <c r="H2" s="239"/>
      <c r="I2" s="240"/>
    </row>
    <row r="3" spans="1:10" ht="15.75" thickBot="1" x14ac:dyDescent="0.3">
      <c r="A3" s="238" t="s">
        <v>567</v>
      </c>
      <c r="B3" s="239"/>
      <c r="C3" s="239"/>
      <c r="D3" s="239"/>
      <c r="E3" s="239"/>
      <c r="F3" s="239"/>
      <c r="G3" s="239"/>
      <c r="H3" s="239"/>
      <c r="I3" s="240"/>
    </row>
    <row r="4" spans="1:10" ht="15.75" thickBot="1" x14ac:dyDescent="0.3">
      <c r="A4" s="241" t="s">
        <v>1</v>
      </c>
      <c r="B4" s="242"/>
      <c r="C4" s="242"/>
      <c r="D4" s="242"/>
      <c r="E4" s="242"/>
      <c r="F4" s="242"/>
      <c r="G4" s="242"/>
      <c r="H4" s="242"/>
      <c r="I4" s="243"/>
      <c r="J4" s="1"/>
    </row>
    <row r="5" spans="1:10" ht="24" customHeight="1" x14ac:dyDescent="0.25">
      <c r="A5" s="244" t="s">
        <v>121</v>
      </c>
      <c r="B5" s="245"/>
      <c r="C5" s="19" t="s">
        <v>122</v>
      </c>
      <c r="D5" s="246" t="s">
        <v>123</v>
      </c>
      <c r="E5" s="246" t="s">
        <v>124</v>
      </c>
      <c r="F5" s="246" t="s">
        <v>125</v>
      </c>
      <c r="G5" s="19" t="s">
        <v>126</v>
      </c>
      <c r="H5" s="246" t="s">
        <v>128</v>
      </c>
      <c r="I5" s="246" t="s">
        <v>129</v>
      </c>
      <c r="J5" s="1"/>
    </row>
    <row r="6" spans="1:10" ht="71.25" customHeight="1" thickBot="1" x14ac:dyDescent="0.3">
      <c r="A6" s="232"/>
      <c r="B6" s="234"/>
      <c r="C6" s="20" t="s">
        <v>574</v>
      </c>
      <c r="D6" s="247"/>
      <c r="E6" s="247"/>
      <c r="F6" s="247"/>
      <c r="G6" s="20" t="s">
        <v>127</v>
      </c>
      <c r="H6" s="247"/>
      <c r="I6" s="247"/>
      <c r="J6" s="1"/>
    </row>
    <row r="7" spans="1:10" x14ac:dyDescent="0.25">
      <c r="A7" s="250"/>
      <c r="B7" s="251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52" t="s">
        <v>130</v>
      </c>
      <c r="B8" s="253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52" t="s">
        <v>131</v>
      </c>
      <c r="B9" s="253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53" t="s">
        <v>135</v>
      </c>
      <c r="B13" s="253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52" t="s">
        <v>139</v>
      </c>
      <c r="B17" s="253"/>
      <c r="C17" s="76">
        <v>564017.82999999996</v>
      </c>
      <c r="D17" s="77"/>
      <c r="E17" s="77"/>
      <c r="F17" s="77"/>
      <c r="G17" s="77">
        <v>593878.80000000005</v>
      </c>
      <c r="H17" s="77"/>
      <c r="I17" s="77"/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52" t="s">
        <v>140</v>
      </c>
      <c r="B19" s="253"/>
      <c r="C19" s="73">
        <f>C17+C8</f>
        <v>564017.82999999996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593878.80000000005</v>
      </c>
      <c r="H19" s="81"/>
      <c r="I19" s="81"/>
      <c r="J19" s="1"/>
    </row>
    <row r="20" spans="1:10" x14ac:dyDescent="0.25">
      <c r="A20" s="252"/>
      <c r="B20" s="253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52" t="s">
        <v>148</v>
      </c>
      <c r="B21" s="253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54" t="s">
        <v>141</v>
      </c>
      <c r="B22" s="255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54" t="s">
        <v>142</v>
      </c>
      <c r="B23" s="255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54" t="s">
        <v>143</v>
      </c>
      <c r="B24" s="255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48"/>
      <c r="B25" s="249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52" t="s">
        <v>144</v>
      </c>
      <c r="B26" s="253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54" t="s">
        <v>145</v>
      </c>
      <c r="B27" s="255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54" t="s">
        <v>146</v>
      </c>
      <c r="B28" s="255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54" t="s">
        <v>147</v>
      </c>
      <c r="B29" s="255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57"/>
      <c r="B30" s="258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59" t="s">
        <v>149</v>
      </c>
      <c r="B32" s="26" t="s">
        <v>150</v>
      </c>
      <c r="C32" s="26" t="s">
        <v>152</v>
      </c>
      <c r="D32" s="26" t="s">
        <v>155</v>
      </c>
      <c r="E32" s="246" t="s">
        <v>157</v>
      </c>
      <c r="F32" s="26" t="s">
        <v>158</v>
      </c>
    </row>
    <row r="33" spans="1:6" x14ac:dyDescent="0.25">
      <c r="A33" s="260"/>
      <c r="B33" s="19" t="s">
        <v>151</v>
      </c>
      <c r="C33" s="19" t="s">
        <v>153</v>
      </c>
      <c r="D33" s="19" t="s">
        <v>156</v>
      </c>
      <c r="E33" s="256"/>
      <c r="F33" s="19" t="s">
        <v>159</v>
      </c>
    </row>
    <row r="34" spans="1:6" ht="15.75" thickBot="1" x14ac:dyDescent="0.3">
      <c r="A34" s="261"/>
      <c r="B34" s="25"/>
      <c r="C34" s="20" t="s">
        <v>154</v>
      </c>
      <c r="D34" s="25"/>
      <c r="E34" s="247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</sheetData>
  <mergeCells count="29">
    <mergeCell ref="E32:E34"/>
    <mergeCell ref="A26:B26"/>
    <mergeCell ref="A27:B27"/>
    <mergeCell ref="A28:B28"/>
    <mergeCell ref="A29:B29"/>
    <mergeCell ref="A30:B30"/>
    <mergeCell ref="A32:A34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G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4" zoomScaleNormal="84" workbookViewId="0">
      <selection activeCell="A3" sqref="A3:K3"/>
    </sheetView>
  </sheetViews>
  <sheetFormatPr baseColWidth="10" defaultRowHeight="15" x14ac:dyDescent="0.25"/>
  <cols>
    <col min="1" max="1" width="32.85546875" style="86" customWidth="1"/>
    <col min="2" max="11" width="15.7109375" style="86" customWidth="1"/>
    <col min="12" max="16384" width="11.42578125" style="86"/>
  </cols>
  <sheetData>
    <row r="1" spans="1:11" ht="15.75" thickBot="1" x14ac:dyDescent="0.3">
      <c r="A1" s="262" t="str">
        <f>+'Edo de sit financiera detallado'!A1:G1</f>
        <v>Instituto Estatal de Transparencia, Acceso a la información Pública y Protección de Datos Personales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1" ht="15.75" thickBot="1" x14ac:dyDescent="0.3">
      <c r="A2" s="241" t="s">
        <v>164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</row>
    <row r="3" spans="1:11" ht="15.75" thickBot="1" x14ac:dyDescent="0.3">
      <c r="A3" s="241" t="s">
        <v>564</v>
      </c>
      <c r="B3" s="242"/>
      <c r="C3" s="242"/>
      <c r="D3" s="242"/>
      <c r="E3" s="242"/>
      <c r="F3" s="242"/>
      <c r="G3" s="242"/>
      <c r="H3" s="242"/>
      <c r="I3" s="242"/>
      <c r="J3" s="242"/>
      <c r="K3" s="243"/>
    </row>
    <row r="4" spans="1:11" ht="15.75" thickBot="1" x14ac:dyDescent="0.3">
      <c r="A4" s="241" t="s">
        <v>1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activeCell="A3" sqref="A3:E3"/>
    </sheetView>
  </sheetViews>
  <sheetFormatPr baseColWidth="10" defaultRowHeight="15" x14ac:dyDescent="0.25"/>
  <cols>
    <col min="1" max="1" width="10.28515625" style="86" customWidth="1"/>
    <col min="2" max="2" width="94.7109375" style="86" customWidth="1"/>
    <col min="3" max="5" width="16.7109375" style="86" customWidth="1"/>
    <col min="6" max="16384" width="11.42578125" style="86"/>
  </cols>
  <sheetData>
    <row r="1" spans="1:7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8"/>
    </row>
    <row r="2" spans="1:7" x14ac:dyDescent="0.25">
      <c r="A2" s="267" t="s">
        <v>187</v>
      </c>
      <c r="B2" s="268"/>
      <c r="C2" s="268"/>
      <c r="D2" s="268"/>
      <c r="E2" s="269"/>
    </row>
    <row r="3" spans="1:7" x14ac:dyDescent="0.25">
      <c r="A3" s="267" t="s">
        <v>567</v>
      </c>
      <c r="B3" s="268"/>
      <c r="C3" s="268"/>
      <c r="D3" s="268"/>
      <c r="E3" s="269"/>
    </row>
    <row r="4" spans="1:7" ht="15.75" thickBot="1" x14ac:dyDescent="0.3">
      <c r="A4" s="270" t="s">
        <v>1</v>
      </c>
      <c r="B4" s="271"/>
      <c r="C4" s="271"/>
      <c r="D4" s="271"/>
      <c r="E4" s="272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3" t="s">
        <v>4</v>
      </c>
      <c r="B6" s="274"/>
      <c r="C6" s="19" t="s">
        <v>188</v>
      </c>
      <c r="D6" s="246" t="s">
        <v>190</v>
      </c>
      <c r="E6" s="19" t="s">
        <v>191</v>
      </c>
    </row>
    <row r="7" spans="1:7" ht="15.75" thickBot="1" x14ac:dyDescent="0.3">
      <c r="A7" s="275"/>
      <c r="B7" s="276"/>
      <c r="C7" s="20" t="s">
        <v>189</v>
      </c>
      <c r="D7" s="247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26416000</v>
      </c>
      <c r="D9" s="77">
        <f t="shared" ref="D9:E9" si="0">+D10+D11+D12</f>
        <v>26644794.02</v>
      </c>
      <c r="E9" s="77">
        <f t="shared" si="0"/>
        <v>26644794.02</v>
      </c>
    </row>
    <row r="10" spans="1:7" x14ac:dyDescent="0.25">
      <c r="A10" s="106"/>
      <c r="B10" s="109" t="s">
        <v>194</v>
      </c>
      <c r="C10" s="102">
        <v>26416000</v>
      </c>
      <c r="D10" s="189">
        <v>26644794.02</v>
      </c>
      <c r="E10" s="189">
        <v>26644794.02</v>
      </c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203"/>
      <c r="G11" s="203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26416000</v>
      </c>
      <c r="D14" s="77">
        <f t="shared" ref="D14:E14" si="1">+D15+D16</f>
        <v>26653831.34</v>
      </c>
      <c r="E14" s="77">
        <f t="shared" si="1"/>
        <v>26431128.800000001</v>
      </c>
    </row>
    <row r="15" spans="1:7" x14ac:dyDescent="0.25">
      <c r="A15" s="106"/>
      <c r="B15" s="109" t="s">
        <v>197</v>
      </c>
      <c r="C15" s="102">
        <v>26416000</v>
      </c>
      <c r="D15" s="189">
        <v>26653831.34</v>
      </c>
      <c r="E15" s="189">
        <v>26431128.800000001</v>
      </c>
      <c r="F15" s="203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215162.55</v>
      </c>
      <c r="E18" s="77">
        <f>+E19+E20</f>
        <v>215162.55</v>
      </c>
    </row>
    <row r="19" spans="1:6" x14ac:dyDescent="0.25">
      <c r="A19" s="106"/>
      <c r="B19" s="109" t="s">
        <v>200</v>
      </c>
      <c r="C19" s="127">
        <v>0</v>
      </c>
      <c r="D19" s="189">
        <v>215162.55</v>
      </c>
      <c r="E19" s="189">
        <v>215162.55</v>
      </c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203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206125.22999999969</v>
      </c>
      <c r="E22" s="76">
        <f t="shared" si="2"/>
        <v>428827.7699999988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206125.22999999969</v>
      </c>
      <c r="E24" s="76">
        <f t="shared" si="3"/>
        <v>428827.7699999988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-9037.320000000298</v>
      </c>
      <c r="E26" s="77">
        <f t="shared" si="4"/>
        <v>213665.21999999881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77"/>
      <c r="B28" s="277"/>
      <c r="C28" s="277"/>
      <c r="D28" s="277"/>
      <c r="E28" s="277"/>
    </row>
    <row r="29" spans="1:6" ht="15.75" thickBot="1" x14ac:dyDescent="0.3">
      <c r="A29" s="265" t="s">
        <v>205</v>
      </c>
      <c r="B29" s="266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78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78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78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-9037.320000000298</v>
      </c>
      <c r="E35" s="77">
        <f t="shared" si="6"/>
        <v>213665.21999999881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3" t="s">
        <v>205</v>
      </c>
      <c r="B38" s="274"/>
      <c r="C38" s="246" t="s">
        <v>221</v>
      </c>
      <c r="D38" s="259" t="s">
        <v>190</v>
      </c>
      <c r="E38" s="33" t="s">
        <v>191</v>
      </c>
    </row>
    <row r="39" spans="1:5" ht="15.75" thickBot="1" x14ac:dyDescent="0.3">
      <c r="A39" s="275"/>
      <c r="B39" s="276"/>
      <c r="C39" s="247"/>
      <c r="D39" s="261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79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79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80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80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80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80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81"/>
      <c r="B49" s="132"/>
      <c r="C49" s="131"/>
      <c r="D49" s="131"/>
      <c r="E49" s="131"/>
    </row>
    <row r="50" spans="1:5" ht="15.75" thickBot="1" x14ac:dyDescent="0.3"/>
    <row r="51" spans="1:5" x14ac:dyDescent="0.25">
      <c r="A51" s="273" t="s">
        <v>205</v>
      </c>
      <c r="B51" s="274"/>
      <c r="C51" s="33" t="s">
        <v>188</v>
      </c>
      <c r="D51" s="259" t="s">
        <v>190</v>
      </c>
      <c r="E51" s="33" t="s">
        <v>191</v>
      </c>
    </row>
    <row r="52" spans="1:5" ht="15.75" thickBot="1" x14ac:dyDescent="0.3">
      <c r="A52" s="275"/>
      <c r="B52" s="276"/>
      <c r="C52" s="34" t="s">
        <v>206</v>
      </c>
      <c r="D52" s="261"/>
      <c r="E52" s="34" t="s">
        <v>207</v>
      </c>
    </row>
    <row r="53" spans="1:5" x14ac:dyDescent="0.25">
      <c r="A53" s="282"/>
      <c r="B53" s="283"/>
      <c r="C53" s="133"/>
      <c r="D53" s="133"/>
      <c r="E53" s="133"/>
    </row>
    <row r="54" spans="1:5" x14ac:dyDescent="0.25">
      <c r="A54" s="279"/>
      <c r="B54" s="284" t="s">
        <v>222</v>
      </c>
      <c r="C54" s="134">
        <f>+C10</f>
        <v>26416000</v>
      </c>
      <c r="D54" s="134">
        <f t="shared" ref="D54:E54" si="11">+D10</f>
        <v>26644794.02</v>
      </c>
      <c r="E54" s="134">
        <f t="shared" si="11"/>
        <v>26644794.02</v>
      </c>
    </row>
    <row r="55" spans="1:5" x14ac:dyDescent="0.25">
      <c r="A55" s="279"/>
      <c r="B55" s="284"/>
      <c r="C55" s="139"/>
      <c r="D55" s="139"/>
      <c r="E55" s="139"/>
    </row>
    <row r="56" spans="1:5" x14ac:dyDescent="0.25">
      <c r="A56" s="279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79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79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79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26416000</v>
      </c>
      <c r="D60" s="133">
        <f t="shared" ref="D60:E60" si="15">+D15</f>
        <v>26653831.34</v>
      </c>
      <c r="E60" s="133">
        <f t="shared" si="15"/>
        <v>26431128.800000001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215162.55</v>
      </c>
      <c r="E62" s="133">
        <f t="shared" si="16"/>
        <v>215162.55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206125.22999999969</v>
      </c>
      <c r="E64" s="136">
        <f t="shared" si="17"/>
        <v>428827.7699999988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206125.22999999969</v>
      </c>
      <c r="E66" s="136">
        <f t="shared" si="18"/>
        <v>428827.7699999988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3" t="s">
        <v>205</v>
      </c>
      <c r="B69" s="274"/>
      <c r="C69" s="246" t="s">
        <v>213</v>
      </c>
      <c r="D69" s="246" t="s">
        <v>190</v>
      </c>
      <c r="E69" s="26" t="s">
        <v>191</v>
      </c>
    </row>
    <row r="70" spans="1:5" ht="15.75" thickBot="1" x14ac:dyDescent="0.3">
      <c r="A70" s="275"/>
      <c r="B70" s="276"/>
      <c r="C70" s="247"/>
      <c r="D70" s="247"/>
      <c r="E70" s="20" t="s">
        <v>207</v>
      </c>
    </row>
    <row r="71" spans="1:5" x14ac:dyDescent="0.25">
      <c r="A71" s="282"/>
      <c r="B71" s="283"/>
      <c r="C71" s="133"/>
      <c r="D71" s="133"/>
      <c r="E71" s="133"/>
    </row>
    <row r="72" spans="1:5" x14ac:dyDescent="0.25">
      <c r="A72" s="279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79"/>
      <c r="B73" s="118"/>
      <c r="C73" s="134"/>
      <c r="D73" s="134"/>
      <c r="E73" s="134"/>
    </row>
    <row r="74" spans="1:5" x14ac:dyDescent="0.25">
      <c r="A74" s="279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79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79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79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</sheetData>
  <mergeCells count="27"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  <mergeCell ref="A44:A46"/>
    <mergeCell ref="A48:A49"/>
    <mergeCell ref="A51:B52"/>
    <mergeCell ref="D51:D52"/>
    <mergeCell ref="A53:B53"/>
    <mergeCell ref="A31:A33"/>
    <mergeCell ref="A38:B39"/>
    <mergeCell ref="C38:C39"/>
    <mergeCell ref="D38:D39"/>
    <mergeCell ref="A42:A43"/>
    <mergeCell ref="A29:B29"/>
    <mergeCell ref="A1:E1"/>
    <mergeCell ref="A2:E2"/>
    <mergeCell ref="A3:E3"/>
    <mergeCell ref="A4:E4"/>
    <mergeCell ref="A6:B7"/>
    <mergeCell ref="D6:D7"/>
    <mergeCell ref="A28:E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E3"/>
    </sheetView>
  </sheetViews>
  <sheetFormatPr baseColWidth="10" defaultRowHeight="15" x14ac:dyDescent="0.25"/>
  <cols>
    <col min="1" max="1" width="65.140625" style="86" customWidth="1"/>
    <col min="2" max="7" width="17.7109375" style="86" customWidth="1"/>
    <col min="8" max="16384" width="11.42578125" style="86"/>
  </cols>
  <sheetData>
    <row r="1" spans="1:8" customFormat="1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28"/>
    </row>
    <row r="2" spans="1:8" customFormat="1" x14ac:dyDescent="0.25">
      <c r="A2" s="267" t="s">
        <v>230</v>
      </c>
      <c r="B2" s="268"/>
      <c r="C2" s="268"/>
      <c r="D2" s="268"/>
      <c r="E2" s="268"/>
      <c r="F2" s="268"/>
      <c r="G2" s="269"/>
    </row>
    <row r="3" spans="1:8" customFormat="1" x14ac:dyDescent="0.25">
      <c r="A3" s="285" t="s">
        <v>568</v>
      </c>
      <c r="B3" s="286"/>
      <c r="C3" s="286"/>
      <c r="D3" s="286"/>
      <c r="E3" s="287"/>
      <c r="F3" s="267"/>
      <c r="G3" s="268"/>
    </row>
    <row r="4" spans="1:8" customFormat="1" ht="15.75" thickBot="1" x14ac:dyDescent="0.3">
      <c r="A4" s="270" t="s">
        <v>1</v>
      </c>
      <c r="B4" s="271"/>
      <c r="C4" s="271"/>
      <c r="D4" s="271"/>
      <c r="E4" s="271"/>
      <c r="F4" s="271"/>
      <c r="G4" s="272"/>
    </row>
    <row r="5" spans="1:8" ht="15.75" thickBot="1" x14ac:dyDescent="0.3">
      <c r="A5" s="2"/>
      <c r="B5" s="262" t="s">
        <v>231</v>
      </c>
      <c r="C5" s="263"/>
      <c r="D5" s="263"/>
      <c r="E5" s="263"/>
      <c r="F5" s="264"/>
      <c r="G5" s="259" t="s">
        <v>232</v>
      </c>
    </row>
    <row r="6" spans="1:8" x14ac:dyDescent="0.25">
      <c r="A6" s="29" t="s">
        <v>205</v>
      </c>
      <c r="B6" s="259" t="s">
        <v>234</v>
      </c>
      <c r="C6" s="246" t="s">
        <v>235</v>
      </c>
      <c r="D6" s="259" t="s">
        <v>236</v>
      </c>
      <c r="E6" s="259" t="s">
        <v>190</v>
      </c>
      <c r="F6" s="259" t="s">
        <v>237</v>
      </c>
      <c r="G6" s="260"/>
    </row>
    <row r="7" spans="1:8" ht="15.75" thickBot="1" x14ac:dyDescent="0.3">
      <c r="A7" s="30" t="s">
        <v>233</v>
      </c>
      <c r="B7" s="261"/>
      <c r="C7" s="247"/>
      <c r="D7" s="261"/>
      <c r="E7" s="261"/>
      <c r="F7" s="261"/>
      <c r="G7" s="261"/>
    </row>
    <row r="8" spans="1:8" x14ac:dyDescent="0.25">
      <c r="A8" s="150"/>
      <c r="B8" s="151"/>
      <c r="C8" s="152"/>
      <c r="D8" s="152"/>
      <c r="E8" s="152"/>
      <c r="F8" s="152"/>
      <c r="G8" s="152"/>
    </row>
    <row r="9" spans="1:8" x14ac:dyDescent="0.25">
      <c r="A9" s="153" t="s">
        <v>238</v>
      </c>
      <c r="B9" s="134"/>
      <c r="C9" s="133"/>
      <c r="D9" s="133"/>
      <c r="E9" s="133"/>
      <c r="F9" s="133"/>
      <c r="G9" s="133"/>
    </row>
    <row r="10" spans="1:8" x14ac:dyDescent="0.25">
      <c r="A10" s="154" t="s">
        <v>239</v>
      </c>
      <c r="B10" s="134">
        <v>0</v>
      </c>
      <c r="C10" s="133">
        <v>0</v>
      </c>
      <c r="D10" s="133">
        <f>+B10+C10</f>
        <v>0</v>
      </c>
      <c r="E10" s="133">
        <v>0</v>
      </c>
      <c r="F10" s="133">
        <v>0</v>
      </c>
      <c r="G10" s="133">
        <f>+F10-B10</f>
        <v>0</v>
      </c>
    </row>
    <row r="11" spans="1:8" x14ac:dyDescent="0.25">
      <c r="A11" s="154" t="s">
        <v>240</v>
      </c>
      <c r="B11" s="134">
        <v>0</v>
      </c>
      <c r="C11" s="133">
        <v>0</v>
      </c>
      <c r="D11" s="133">
        <f t="shared" ref="D11:D16" si="0">+B11+C11</f>
        <v>0</v>
      </c>
      <c r="E11" s="133">
        <v>0</v>
      </c>
      <c r="F11" s="133">
        <v>0</v>
      </c>
      <c r="G11" s="133">
        <f t="shared" ref="G11:G41" si="1">+F11-B11</f>
        <v>0</v>
      </c>
    </row>
    <row r="12" spans="1:8" x14ac:dyDescent="0.25">
      <c r="A12" s="154" t="s">
        <v>241</v>
      </c>
      <c r="B12" s="134">
        <v>0</v>
      </c>
      <c r="C12" s="133">
        <v>0</v>
      </c>
      <c r="D12" s="133">
        <f t="shared" si="0"/>
        <v>0</v>
      </c>
      <c r="E12" s="133">
        <v>0</v>
      </c>
      <c r="F12" s="133">
        <v>0</v>
      </c>
      <c r="G12" s="133">
        <f t="shared" si="1"/>
        <v>0</v>
      </c>
    </row>
    <row r="13" spans="1:8" x14ac:dyDescent="0.25">
      <c r="A13" s="154" t="s">
        <v>242</v>
      </c>
      <c r="B13" s="134">
        <v>0</v>
      </c>
      <c r="C13" s="133">
        <v>0</v>
      </c>
      <c r="D13" s="133">
        <f t="shared" si="0"/>
        <v>0</v>
      </c>
      <c r="E13" s="133">
        <v>0</v>
      </c>
      <c r="F13" s="133">
        <v>0</v>
      </c>
      <c r="G13" s="133">
        <f t="shared" si="1"/>
        <v>0</v>
      </c>
    </row>
    <row r="14" spans="1:8" x14ac:dyDescent="0.25">
      <c r="A14" s="154" t="s">
        <v>243</v>
      </c>
      <c r="B14" s="134">
        <v>0</v>
      </c>
      <c r="C14" s="133">
        <v>0</v>
      </c>
      <c r="D14" s="133">
        <f t="shared" si="0"/>
        <v>0</v>
      </c>
      <c r="E14" s="133">
        <v>0</v>
      </c>
      <c r="F14" s="133">
        <v>0</v>
      </c>
      <c r="G14" s="133">
        <f t="shared" si="1"/>
        <v>0</v>
      </c>
    </row>
    <row r="15" spans="1:8" x14ac:dyDescent="0.25">
      <c r="A15" s="154" t="s">
        <v>244</v>
      </c>
      <c r="B15" s="134">
        <v>0</v>
      </c>
      <c r="C15" s="133">
        <v>0</v>
      </c>
      <c r="D15" s="133">
        <f t="shared" si="0"/>
        <v>0</v>
      </c>
      <c r="E15" s="133">
        <v>0</v>
      </c>
      <c r="F15" s="133">
        <v>0</v>
      </c>
      <c r="G15" s="133">
        <f t="shared" si="1"/>
        <v>0</v>
      </c>
    </row>
    <row r="16" spans="1:8" x14ac:dyDescent="0.25">
      <c r="A16" s="154" t="s">
        <v>245</v>
      </c>
      <c r="B16" s="173">
        <v>0</v>
      </c>
      <c r="C16" s="172">
        <v>228794.01999999996</v>
      </c>
      <c r="D16" s="172">
        <f t="shared" si="0"/>
        <v>228794.01999999996</v>
      </c>
      <c r="E16" s="172">
        <v>228794.01999999996</v>
      </c>
      <c r="F16" s="172">
        <v>228794.01999999996</v>
      </c>
      <c r="G16" s="172">
        <f t="shared" si="1"/>
        <v>228794.01999999996</v>
      </c>
      <c r="H16" s="203"/>
    </row>
    <row r="17" spans="1:8" x14ac:dyDescent="0.25">
      <c r="A17" s="154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203"/>
    </row>
    <row r="18" spans="1:8" x14ac:dyDescent="0.25">
      <c r="A18" s="154" t="s">
        <v>247</v>
      </c>
      <c r="B18" s="134">
        <v>0</v>
      </c>
      <c r="C18" s="134">
        <v>0</v>
      </c>
      <c r="D18" s="133">
        <f t="shared" ref="D18:D36" si="3">+B18+C18</f>
        <v>0</v>
      </c>
      <c r="E18" s="134">
        <v>0</v>
      </c>
      <c r="F18" s="134">
        <v>0</v>
      </c>
      <c r="G18" s="133">
        <f t="shared" si="1"/>
        <v>0</v>
      </c>
      <c r="H18" s="203"/>
    </row>
    <row r="19" spans="1:8" x14ac:dyDescent="0.25">
      <c r="A19" s="155" t="s">
        <v>248</v>
      </c>
      <c r="B19" s="134">
        <v>0</v>
      </c>
      <c r="C19" s="134">
        <v>0</v>
      </c>
      <c r="D19" s="133">
        <f t="shared" si="3"/>
        <v>0</v>
      </c>
      <c r="E19" s="134">
        <v>0</v>
      </c>
      <c r="F19" s="134">
        <v>0</v>
      </c>
      <c r="G19" s="133">
        <f t="shared" si="1"/>
        <v>0</v>
      </c>
    </row>
    <row r="20" spans="1:8" x14ac:dyDescent="0.25">
      <c r="A20" s="155" t="s">
        <v>249</v>
      </c>
      <c r="B20" s="134">
        <v>0</v>
      </c>
      <c r="C20" s="134">
        <v>0</v>
      </c>
      <c r="D20" s="133">
        <f t="shared" si="3"/>
        <v>0</v>
      </c>
      <c r="E20" s="134">
        <v>0</v>
      </c>
      <c r="F20" s="134">
        <v>0</v>
      </c>
      <c r="G20" s="133">
        <f t="shared" si="1"/>
        <v>0</v>
      </c>
    </row>
    <row r="21" spans="1:8" x14ac:dyDescent="0.25">
      <c r="A21" s="155" t="s">
        <v>250</v>
      </c>
      <c r="B21" s="134">
        <v>0</v>
      </c>
      <c r="C21" s="134">
        <v>0</v>
      </c>
      <c r="D21" s="133">
        <f t="shared" si="3"/>
        <v>0</v>
      </c>
      <c r="E21" s="134">
        <v>0</v>
      </c>
      <c r="F21" s="134">
        <v>0</v>
      </c>
      <c r="G21" s="133">
        <f t="shared" si="1"/>
        <v>0</v>
      </c>
    </row>
    <row r="22" spans="1:8" x14ac:dyDescent="0.25">
      <c r="A22" s="155" t="s">
        <v>251</v>
      </c>
      <c r="B22" s="134">
        <v>0</v>
      </c>
      <c r="C22" s="134">
        <v>0</v>
      </c>
      <c r="D22" s="133">
        <f t="shared" si="3"/>
        <v>0</v>
      </c>
      <c r="E22" s="134">
        <v>0</v>
      </c>
      <c r="F22" s="134">
        <v>0</v>
      </c>
      <c r="G22" s="133">
        <f t="shared" si="1"/>
        <v>0</v>
      </c>
    </row>
    <row r="23" spans="1:8" x14ac:dyDescent="0.25">
      <c r="A23" s="155" t="s">
        <v>252</v>
      </c>
      <c r="B23" s="134">
        <v>0</v>
      </c>
      <c r="C23" s="134">
        <v>0</v>
      </c>
      <c r="D23" s="133">
        <f t="shared" si="3"/>
        <v>0</v>
      </c>
      <c r="E23" s="134">
        <v>0</v>
      </c>
      <c r="F23" s="134">
        <v>0</v>
      </c>
      <c r="G23" s="133">
        <f t="shared" si="1"/>
        <v>0</v>
      </c>
    </row>
    <row r="24" spans="1:8" x14ac:dyDescent="0.25">
      <c r="A24" s="155" t="s">
        <v>253</v>
      </c>
      <c r="B24" s="134">
        <v>0</v>
      </c>
      <c r="C24" s="134">
        <v>0</v>
      </c>
      <c r="D24" s="133">
        <f t="shared" si="3"/>
        <v>0</v>
      </c>
      <c r="E24" s="134">
        <v>0</v>
      </c>
      <c r="F24" s="134">
        <v>0</v>
      </c>
      <c r="G24" s="133">
        <f t="shared" si="1"/>
        <v>0</v>
      </c>
    </row>
    <row r="25" spans="1:8" x14ac:dyDescent="0.25">
      <c r="A25" s="155" t="s">
        <v>254</v>
      </c>
      <c r="B25" s="134">
        <v>0</v>
      </c>
      <c r="C25" s="134">
        <v>0</v>
      </c>
      <c r="D25" s="133">
        <f t="shared" si="3"/>
        <v>0</v>
      </c>
      <c r="E25" s="134">
        <v>0</v>
      </c>
      <c r="F25" s="134">
        <v>0</v>
      </c>
      <c r="G25" s="133">
        <f t="shared" si="1"/>
        <v>0</v>
      </c>
    </row>
    <row r="26" spans="1:8" x14ac:dyDescent="0.25">
      <c r="A26" s="155" t="s">
        <v>255</v>
      </c>
      <c r="B26" s="134">
        <v>0</v>
      </c>
      <c r="C26" s="134">
        <v>0</v>
      </c>
      <c r="D26" s="133">
        <f t="shared" si="3"/>
        <v>0</v>
      </c>
      <c r="E26" s="134">
        <v>0</v>
      </c>
      <c r="F26" s="134">
        <v>0</v>
      </c>
      <c r="G26" s="133">
        <f t="shared" si="1"/>
        <v>0</v>
      </c>
    </row>
    <row r="27" spans="1:8" x14ac:dyDescent="0.25">
      <c r="A27" s="155" t="s">
        <v>256</v>
      </c>
      <c r="B27" s="134">
        <v>0</v>
      </c>
      <c r="C27" s="134">
        <v>0</v>
      </c>
      <c r="D27" s="133">
        <f t="shared" si="3"/>
        <v>0</v>
      </c>
      <c r="E27" s="134">
        <v>0</v>
      </c>
      <c r="F27" s="134">
        <v>0</v>
      </c>
      <c r="G27" s="133">
        <f t="shared" si="1"/>
        <v>0</v>
      </c>
    </row>
    <row r="28" spans="1:8" x14ac:dyDescent="0.25">
      <c r="A28" s="155" t="s">
        <v>257</v>
      </c>
      <c r="B28" s="134">
        <v>0</v>
      </c>
      <c r="C28" s="134">
        <v>0</v>
      </c>
      <c r="D28" s="133">
        <f t="shared" si="3"/>
        <v>0</v>
      </c>
      <c r="E28" s="134">
        <v>0</v>
      </c>
      <c r="F28" s="134">
        <v>0</v>
      </c>
      <c r="G28" s="133">
        <f t="shared" si="1"/>
        <v>0</v>
      </c>
    </row>
    <row r="29" spans="1:8" x14ac:dyDescent="0.25">
      <c r="A29" s="155" t="s">
        <v>258</v>
      </c>
      <c r="B29" s="134">
        <v>0</v>
      </c>
      <c r="C29" s="134">
        <v>0</v>
      </c>
      <c r="D29" s="133">
        <f t="shared" si="3"/>
        <v>0</v>
      </c>
      <c r="E29" s="134">
        <v>0</v>
      </c>
      <c r="F29" s="134">
        <v>0</v>
      </c>
      <c r="G29" s="133">
        <f t="shared" si="1"/>
        <v>0</v>
      </c>
    </row>
    <row r="30" spans="1:8" x14ac:dyDescent="0.25">
      <c r="A30" s="154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155" t="s">
        <v>260</v>
      </c>
      <c r="B31" s="134">
        <v>0</v>
      </c>
      <c r="C31" s="134">
        <v>0</v>
      </c>
      <c r="D31" s="133">
        <f t="shared" si="3"/>
        <v>0</v>
      </c>
      <c r="E31" s="134">
        <v>0</v>
      </c>
      <c r="F31" s="134">
        <v>0</v>
      </c>
      <c r="G31" s="133">
        <f t="shared" si="1"/>
        <v>0</v>
      </c>
    </row>
    <row r="32" spans="1:8" x14ac:dyDescent="0.25">
      <c r="A32" s="155" t="s">
        <v>261</v>
      </c>
      <c r="B32" s="134">
        <v>0</v>
      </c>
      <c r="C32" s="134">
        <v>0</v>
      </c>
      <c r="D32" s="133">
        <f t="shared" si="3"/>
        <v>0</v>
      </c>
      <c r="E32" s="134">
        <v>0</v>
      </c>
      <c r="F32" s="134">
        <v>0</v>
      </c>
      <c r="G32" s="133">
        <f t="shared" si="1"/>
        <v>0</v>
      </c>
    </row>
    <row r="33" spans="1:8" x14ac:dyDescent="0.25">
      <c r="A33" s="155" t="s">
        <v>262</v>
      </c>
      <c r="B33" s="134">
        <v>0</v>
      </c>
      <c r="C33" s="134">
        <v>0</v>
      </c>
      <c r="D33" s="133">
        <f t="shared" si="3"/>
        <v>0</v>
      </c>
      <c r="E33" s="134">
        <v>0</v>
      </c>
      <c r="F33" s="134">
        <v>0</v>
      </c>
      <c r="G33" s="133">
        <f t="shared" si="1"/>
        <v>0</v>
      </c>
    </row>
    <row r="34" spans="1:8" x14ac:dyDescent="0.25">
      <c r="A34" s="155" t="s">
        <v>263</v>
      </c>
      <c r="B34" s="134">
        <v>0</v>
      </c>
      <c r="C34" s="134">
        <v>0</v>
      </c>
      <c r="D34" s="133">
        <f t="shared" si="3"/>
        <v>0</v>
      </c>
      <c r="E34" s="134">
        <v>0</v>
      </c>
      <c r="F34" s="134">
        <v>0</v>
      </c>
      <c r="G34" s="133">
        <f t="shared" si="1"/>
        <v>0</v>
      </c>
    </row>
    <row r="35" spans="1:8" x14ac:dyDescent="0.25">
      <c r="A35" s="155" t="s">
        <v>264</v>
      </c>
      <c r="B35" s="134">
        <v>0</v>
      </c>
      <c r="C35" s="134">
        <v>0</v>
      </c>
      <c r="D35" s="133">
        <f t="shared" si="3"/>
        <v>0</v>
      </c>
      <c r="E35" s="134">
        <v>0</v>
      </c>
      <c r="F35" s="134">
        <v>0</v>
      </c>
      <c r="G35" s="133">
        <f t="shared" si="1"/>
        <v>0</v>
      </c>
    </row>
    <row r="36" spans="1:8" x14ac:dyDescent="0.25">
      <c r="A36" s="154" t="s">
        <v>265</v>
      </c>
      <c r="B36" s="173">
        <v>26416000</v>
      </c>
      <c r="C36" s="172">
        <v>0</v>
      </c>
      <c r="D36" s="172">
        <f t="shared" si="3"/>
        <v>26416000</v>
      </c>
      <c r="E36" s="172">
        <v>26416000</v>
      </c>
      <c r="F36" s="172">
        <v>26416000</v>
      </c>
      <c r="G36" s="172">
        <f t="shared" si="1"/>
        <v>0</v>
      </c>
    </row>
    <row r="37" spans="1:8" x14ac:dyDescent="0.25">
      <c r="A37" s="154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155" t="s">
        <v>267</v>
      </c>
      <c r="B38" s="134">
        <v>0</v>
      </c>
      <c r="C38" s="133">
        <v>0</v>
      </c>
      <c r="D38" s="133">
        <f t="shared" ref="D38:D41" si="6">+B38+C38</f>
        <v>0</v>
      </c>
      <c r="E38" s="133">
        <v>0</v>
      </c>
      <c r="F38" s="133">
        <v>0</v>
      </c>
      <c r="G38" s="133">
        <f t="shared" si="1"/>
        <v>0</v>
      </c>
    </row>
    <row r="39" spans="1:8" x14ac:dyDescent="0.25">
      <c r="A39" s="154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155" t="s">
        <v>269</v>
      </c>
      <c r="B40" s="134">
        <v>0</v>
      </c>
      <c r="C40" s="134">
        <v>0</v>
      </c>
      <c r="D40" s="133">
        <f t="shared" si="6"/>
        <v>0</v>
      </c>
      <c r="E40" s="134">
        <v>0</v>
      </c>
      <c r="F40" s="134">
        <v>0</v>
      </c>
      <c r="G40" s="133">
        <f t="shared" si="1"/>
        <v>0</v>
      </c>
    </row>
    <row r="41" spans="1:8" x14ac:dyDescent="0.25">
      <c r="A41" s="155" t="s">
        <v>270</v>
      </c>
      <c r="B41" s="134">
        <v>0</v>
      </c>
      <c r="C41" s="134">
        <v>0</v>
      </c>
      <c r="D41" s="133">
        <f t="shared" si="6"/>
        <v>0</v>
      </c>
      <c r="E41" s="134">
        <v>0</v>
      </c>
      <c r="F41" s="134">
        <v>0</v>
      </c>
      <c r="G41" s="133">
        <f t="shared" si="1"/>
        <v>0</v>
      </c>
    </row>
    <row r="42" spans="1:8" x14ac:dyDescent="0.25">
      <c r="A42" s="159"/>
      <c r="B42" s="134"/>
      <c r="C42" s="133"/>
      <c r="D42" s="133"/>
      <c r="E42" s="158"/>
      <c r="F42" s="158"/>
      <c r="G42" s="158"/>
    </row>
    <row r="43" spans="1:8" x14ac:dyDescent="0.25">
      <c r="A43" s="119" t="s">
        <v>271</v>
      </c>
      <c r="B43" s="136">
        <f>+B10+B11+B12+B13+B14+B15+B16+B17+B30+B36+B37+B39</f>
        <v>26416000</v>
      </c>
      <c r="C43" s="136">
        <f t="shared" ref="C43:G43" si="8">+C10+C11+C12+C13+C14+C15+C16+C17+C30+C36+C37+C39</f>
        <v>228794.01999999996</v>
      </c>
      <c r="D43" s="136">
        <f t="shared" si="8"/>
        <v>26644794.02</v>
      </c>
      <c r="E43" s="136">
        <f t="shared" si="8"/>
        <v>26644794.02</v>
      </c>
      <c r="F43" s="136">
        <f t="shared" si="8"/>
        <v>26644794.02</v>
      </c>
      <c r="G43" s="136">
        <f t="shared" si="8"/>
        <v>228794.01999999996</v>
      </c>
      <c r="H43" s="203"/>
    </row>
    <row r="44" spans="1:8" x14ac:dyDescent="0.25">
      <c r="A44" s="119" t="s">
        <v>272</v>
      </c>
      <c r="B44" s="139"/>
      <c r="C44" s="139"/>
      <c r="D44" s="139"/>
      <c r="E44" s="160"/>
      <c r="F44" s="160"/>
      <c r="G44" s="160"/>
      <c r="H44" s="203"/>
    </row>
    <row r="45" spans="1:8" x14ac:dyDescent="0.25">
      <c r="A45" s="117"/>
      <c r="B45" s="139"/>
      <c r="C45" s="139"/>
      <c r="D45" s="139"/>
      <c r="E45" s="160"/>
      <c r="F45" s="160"/>
      <c r="G45" s="160"/>
    </row>
    <row r="46" spans="1:8" x14ac:dyDescent="0.25">
      <c r="A46" s="119" t="s">
        <v>273</v>
      </c>
      <c r="B46" s="147"/>
      <c r="C46" s="148"/>
      <c r="D46" s="171">
        <f>+B46+C46</f>
        <v>0</v>
      </c>
      <c r="E46" s="148"/>
      <c r="F46" s="148"/>
      <c r="G46" s="171">
        <f>+G43</f>
        <v>228794.01999999996</v>
      </c>
    </row>
    <row r="47" spans="1:8" x14ac:dyDescent="0.25">
      <c r="A47" s="159"/>
      <c r="B47" s="161"/>
      <c r="C47" s="162"/>
      <c r="D47" s="162"/>
      <c r="E47" s="163"/>
      <c r="F47" s="163"/>
      <c r="G47" s="163"/>
    </row>
    <row r="48" spans="1:8" x14ac:dyDescent="0.25">
      <c r="A48" s="119" t="s">
        <v>274</v>
      </c>
      <c r="B48" s="134"/>
      <c r="C48" s="133"/>
      <c r="D48" s="133"/>
      <c r="E48" s="158"/>
      <c r="F48" s="158"/>
      <c r="G48" s="158"/>
    </row>
    <row r="49" spans="1:7" x14ac:dyDescent="0.25">
      <c r="A49" s="164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155" t="s">
        <v>276</v>
      </c>
      <c r="B50" s="134">
        <v>0</v>
      </c>
      <c r="C50" s="133">
        <v>0</v>
      </c>
      <c r="D50" s="133">
        <f>+B50+C50</f>
        <v>0</v>
      </c>
      <c r="E50" s="133">
        <v>0</v>
      </c>
      <c r="F50" s="133">
        <v>0</v>
      </c>
      <c r="G50" s="133">
        <f>+F50-B50</f>
        <v>0</v>
      </c>
    </row>
    <row r="51" spans="1:7" x14ac:dyDescent="0.25">
      <c r="A51" s="155" t="s">
        <v>277</v>
      </c>
      <c r="B51" s="134">
        <v>0</v>
      </c>
      <c r="C51" s="133">
        <v>0</v>
      </c>
      <c r="D51" s="133">
        <f t="shared" ref="D51:D67" si="13">+B51+C51</f>
        <v>0</v>
      </c>
      <c r="E51" s="133">
        <v>0</v>
      </c>
      <c r="F51" s="133">
        <v>0</v>
      </c>
      <c r="G51" s="133">
        <f t="shared" ref="G51:G67" si="14">+F51-B51</f>
        <v>0</v>
      </c>
    </row>
    <row r="52" spans="1:7" x14ac:dyDescent="0.25">
      <c r="A52" s="155" t="s">
        <v>278</v>
      </c>
      <c r="B52" s="134">
        <v>0</v>
      </c>
      <c r="C52" s="133">
        <v>0</v>
      </c>
      <c r="D52" s="133">
        <f t="shared" si="13"/>
        <v>0</v>
      </c>
      <c r="E52" s="133">
        <v>0</v>
      </c>
      <c r="F52" s="133">
        <v>0</v>
      </c>
      <c r="G52" s="133">
        <f t="shared" si="14"/>
        <v>0</v>
      </c>
    </row>
    <row r="53" spans="1:7" ht="30" x14ac:dyDescent="0.25">
      <c r="A53" s="165" t="s">
        <v>279</v>
      </c>
      <c r="B53" s="134">
        <v>0</v>
      </c>
      <c r="C53" s="133">
        <v>0</v>
      </c>
      <c r="D53" s="133">
        <f t="shared" si="13"/>
        <v>0</v>
      </c>
      <c r="E53" s="133">
        <v>0</v>
      </c>
      <c r="F53" s="133">
        <v>0</v>
      </c>
      <c r="G53" s="133">
        <f t="shared" si="14"/>
        <v>0</v>
      </c>
    </row>
    <row r="54" spans="1:7" x14ac:dyDescent="0.25">
      <c r="A54" s="155" t="s">
        <v>280</v>
      </c>
      <c r="B54" s="134">
        <v>0</v>
      </c>
      <c r="C54" s="133">
        <v>0</v>
      </c>
      <c r="D54" s="133">
        <f t="shared" si="13"/>
        <v>0</v>
      </c>
      <c r="E54" s="133">
        <v>0</v>
      </c>
      <c r="F54" s="133">
        <v>0</v>
      </c>
      <c r="G54" s="133">
        <f t="shared" si="14"/>
        <v>0</v>
      </c>
    </row>
    <row r="55" spans="1:7" x14ac:dyDescent="0.25">
      <c r="A55" s="155" t="s">
        <v>281</v>
      </c>
      <c r="B55" s="134">
        <v>0</v>
      </c>
      <c r="C55" s="133">
        <v>0</v>
      </c>
      <c r="D55" s="133">
        <f t="shared" si="13"/>
        <v>0</v>
      </c>
      <c r="E55" s="133">
        <v>0</v>
      </c>
      <c r="F55" s="133">
        <v>0</v>
      </c>
      <c r="G55" s="133">
        <f t="shared" si="14"/>
        <v>0</v>
      </c>
    </row>
    <row r="56" spans="1:7" ht="30" x14ac:dyDescent="0.25">
      <c r="A56" s="165" t="s">
        <v>282</v>
      </c>
      <c r="B56" s="134">
        <v>0</v>
      </c>
      <c r="C56" s="133">
        <v>0</v>
      </c>
      <c r="D56" s="133">
        <f t="shared" si="13"/>
        <v>0</v>
      </c>
      <c r="E56" s="133">
        <v>0</v>
      </c>
      <c r="F56" s="133">
        <v>0</v>
      </c>
      <c r="G56" s="133">
        <f t="shared" si="14"/>
        <v>0</v>
      </c>
    </row>
    <row r="57" spans="1:7" ht="30" x14ac:dyDescent="0.25">
      <c r="A57" s="165" t="s">
        <v>283</v>
      </c>
      <c r="B57" s="134">
        <v>0</v>
      </c>
      <c r="C57" s="133">
        <v>0</v>
      </c>
      <c r="D57" s="133">
        <f t="shared" si="13"/>
        <v>0</v>
      </c>
      <c r="E57" s="133">
        <v>0</v>
      </c>
      <c r="F57" s="133">
        <v>0</v>
      </c>
      <c r="G57" s="133">
        <f t="shared" si="14"/>
        <v>0</v>
      </c>
    </row>
    <row r="58" spans="1:7" x14ac:dyDescent="0.25">
      <c r="A58" s="164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155" t="s">
        <v>285</v>
      </c>
      <c r="B59" s="134">
        <v>0</v>
      </c>
      <c r="C59" s="133">
        <v>0</v>
      </c>
      <c r="D59" s="133">
        <f t="shared" si="13"/>
        <v>0</v>
      </c>
      <c r="E59" s="133">
        <v>0</v>
      </c>
      <c r="F59" s="133">
        <v>0</v>
      </c>
      <c r="G59" s="133">
        <f t="shared" si="14"/>
        <v>0</v>
      </c>
    </row>
    <row r="60" spans="1:7" x14ac:dyDescent="0.25">
      <c r="A60" s="155" t="s">
        <v>286</v>
      </c>
      <c r="B60" s="134">
        <v>0</v>
      </c>
      <c r="C60" s="133">
        <v>0</v>
      </c>
      <c r="D60" s="133">
        <f t="shared" si="13"/>
        <v>0</v>
      </c>
      <c r="E60" s="133">
        <v>0</v>
      </c>
      <c r="F60" s="133">
        <v>0</v>
      </c>
      <c r="G60" s="133">
        <f t="shared" si="14"/>
        <v>0</v>
      </c>
    </row>
    <row r="61" spans="1:7" x14ac:dyDescent="0.25">
      <c r="A61" s="155" t="s">
        <v>287</v>
      </c>
      <c r="B61" s="134">
        <v>0</v>
      </c>
      <c r="C61" s="133">
        <v>0</v>
      </c>
      <c r="D61" s="133">
        <f t="shared" si="13"/>
        <v>0</v>
      </c>
      <c r="E61" s="133">
        <v>0</v>
      </c>
      <c r="F61" s="133">
        <v>0</v>
      </c>
      <c r="G61" s="133">
        <f t="shared" si="14"/>
        <v>0</v>
      </c>
    </row>
    <row r="62" spans="1:7" x14ac:dyDescent="0.25">
      <c r="A62" s="155" t="s">
        <v>288</v>
      </c>
      <c r="B62" s="134">
        <v>0</v>
      </c>
      <c r="C62" s="133">
        <v>0</v>
      </c>
      <c r="D62" s="133">
        <f t="shared" si="13"/>
        <v>0</v>
      </c>
      <c r="E62" s="133">
        <v>0</v>
      </c>
      <c r="F62" s="133">
        <v>0</v>
      </c>
      <c r="G62" s="133">
        <f t="shared" si="14"/>
        <v>0</v>
      </c>
    </row>
    <row r="63" spans="1:7" x14ac:dyDescent="0.25">
      <c r="A63" s="164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165" t="s">
        <v>290</v>
      </c>
      <c r="B64" s="134">
        <v>0</v>
      </c>
      <c r="C64" s="133">
        <v>0</v>
      </c>
      <c r="D64" s="133">
        <f t="shared" si="13"/>
        <v>0</v>
      </c>
      <c r="E64" s="133">
        <v>0</v>
      </c>
      <c r="F64" s="133">
        <v>0</v>
      </c>
      <c r="G64" s="133">
        <f t="shared" si="14"/>
        <v>0</v>
      </c>
    </row>
    <row r="65" spans="1:7" x14ac:dyDescent="0.25">
      <c r="A65" s="155" t="s">
        <v>291</v>
      </c>
      <c r="B65" s="134">
        <v>0</v>
      </c>
      <c r="C65" s="133">
        <v>0</v>
      </c>
      <c r="D65" s="133">
        <f t="shared" si="13"/>
        <v>0</v>
      </c>
      <c r="E65" s="133">
        <v>0</v>
      </c>
      <c r="F65" s="133">
        <v>0</v>
      </c>
      <c r="G65" s="133">
        <f t="shared" si="14"/>
        <v>0</v>
      </c>
    </row>
    <row r="66" spans="1:7" x14ac:dyDescent="0.25">
      <c r="A66" s="164" t="s">
        <v>292</v>
      </c>
      <c r="B66" s="134">
        <v>0</v>
      </c>
      <c r="C66" s="133">
        <v>0</v>
      </c>
      <c r="D66" s="133">
        <f t="shared" si="13"/>
        <v>0</v>
      </c>
      <c r="E66" s="133">
        <v>0</v>
      </c>
      <c r="F66" s="133">
        <v>0</v>
      </c>
      <c r="G66" s="133">
        <f t="shared" si="14"/>
        <v>0</v>
      </c>
    </row>
    <row r="67" spans="1:7" x14ac:dyDescent="0.25">
      <c r="A67" s="164" t="s">
        <v>293</v>
      </c>
      <c r="B67" s="134">
        <v>0</v>
      </c>
      <c r="C67" s="133">
        <v>0</v>
      </c>
      <c r="D67" s="133">
        <f t="shared" si="13"/>
        <v>0</v>
      </c>
      <c r="E67" s="133">
        <v>0</v>
      </c>
      <c r="F67" s="133">
        <v>0</v>
      </c>
      <c r="G67" s="133">
        <f t="shared" si="14"/>
        <v>0</v>
      </c>
    </row>
    <row r="68" spans="1:7" x14ac:dyDescent="0.25">
      <c r="A68" s="159"/>
      <c r="B68" s="161"/>
      <c r="C68" s="162"/>
      <c r="D68" s="162"/>
      <c r="E68" s="162"/>
      <c r="F68" s="162"/>
      <c r="G68" s="133"/>
    </row>
    <row r="69" spans="1:7" x14ac:dyDescent="0.25">
      <c r="A69" s="119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159"/>
      <c r="B70" s="161"/>
      <c r="C70" s="162"/>
      <c r="D70" s="162"/>
      <c r="E70" s="162"/>
      <c r="F70" s="162"/>
      <c r="G70" s="162"/>
    </row>
    <row r="71" spans="1:7" x14ac:dyDescent="0.25">
      <c r="A71" s="119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164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159"/>
      <c r="B73" s="134"/>
      <c r="C73" s="133"/>
      <c r="D73" s="133"/>
      <c r="E73" s="133"/>
      <c r="F73" s="133"/>
      <c r="G73" s="133"/>
    </row>
    <row r="74" spans="1:7" x14ac:dyDescent="0.25">
      <c r="A74" s="119" t="s">
        <v>297</v>
      </c>
      <c r="B74" s="136">
        <f>+B43+B69+B71</f>
        <v>26416000</v>
      </c>
      <c r="C74" s="136">
        <f t="shared" ref="C74:G74" si="19">+C43+C69+C71</f>
        <v>228794.01999999996</v>
      </c>
      <c r="D74" s="136">
        <f t="shared" si="19"/>
        <v>26644794.02</v>
      </c>
      <c r="E74" s="136">
        <f t="shared" si="19"/>
        <v>26644794.02</v>
      </c>
      <c r="F74" s="136">
        <f t="shared" si="19"/>
        <v>26644794.02</v>
      </c>
      <c r="G74" s="136">
        <f t="shared" si="19"/>
        <v>228794.01999999996</v>
      </c>
    </row>
    <row r="75" spans="1:7" x14ac:dyDescent="0.25">
      <c r="A75" s="159"/>
      <c r="B75" s="134"/>
      <c r="C75" s="133"/>
      <c r="D75" s="133"/>
      <c r="E75" s="133"/>
      <c r="F75" s="133"/>
      <c r="G75" s="133"/>
    </row>
    <row r="76" spans="1:7" x14ac:dyDescent="0.25">
      <c r="A76" s="166" t="s">
        <v>298</v>
      </c>
      <c r="B76" s="134"/>
      <c r="C76" s="133"/>
      <c r="D76" s="133"/>
      <c r="E76" s="133"/>
      <c r="F76" s="133"/>
      <c r="G76" s="133"/>
    </row>
    <row r="77" spans="1:7" ht="30" x14ac:dyDescent="0.25">
      <c r="A77" s="167" t="s">
        <v>299</v>
      </c>
      <c r="B77" s="134">
        <v>0</v>
      </c>
      <c r="C77" s="133">
        <v>0</v>
      </c>
      <c r="D77" s="133">
        <f>+B77+C77</f>
        <v>0</v>
      </c>
      <c r="E77" s="133">
        <v>0</v>
      </c>
      <c r="F77" s="133">
        <v>0</v>
      </c>
      <c r="G77" s="133">
        <f>+F77-B77</f>
        <v>0</v>
      </c>
    </row>
    <row r="78" spans="1:7" ht="30" x14ac:dyDescent="0.25">
      <c r="A78" s="167" t="s">
        <v>300</v>
      </c>
      <c r="B78" s="134">
        <v>0</v>
      </c>
      <c r="C78" s="133">
        <v>0</v>
      </c>
      <c r="D78" s="133">
        <f t="shared" ref="D78" si="20">+B78+C78</f>
        <v>0</v>
      </c>
      <c r="E78" s="133">
        <v>0</v>
      </c>
      <c r="F78" s="133">
        <v>0</v>
      </c>
      <c r="G78" s="133">
        <f t="shared" ref="G78" si="21">+F78-B78</f>
        <v>0</v>
      </c>
    </row>
    <row r="79" spans="1:7" x14ac:dyDescent="0.25">
      <c r="A79" s="166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168"/>
      <c r="B80" s="169"/>
      <c r="C80" s="170"/>
      <c r="D80" s="170"/>
      <c r="E80" s="170"/>
      <c r="F80" s="170"/>
      <c r="G80" s="170"/>
    </row>
  </sheetData>
  <mergeCells count="12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E3"/>
    <mergeCell ref="F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showGridLines="0" zoomScale="91" zoomScaleNormal="91" workbookViewId="0">
      <selection activeCell="A5" sqref="A5:G5"/>
    </sheetView>
  </sheetViews>
  <sheetFormatPr baseColWidth="10" defaultRowHeight="15" x14ac:dyDescent="0.25"/>
  <cols>
    <col min="1" max="1" width="82.85546875" customWidth="1"/>
    <col min="2" max="7" width="17.7109375" customWidth="1"/>
  </cols>
  <sheetData>
    <row r="1" spans="1:8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88"/>
    </row>
    <row r="2" spans="1:8" x14ac:dyDescent="0.25">
      <c r="A2" s="267" t="s">
        <v>302</v>
      </c>
      <c r="B2" s="268"/>
      <c r="C2" s="268"/>
      <c r="D2" s="268"/>
      <c r="E2" s="268"/>
      <c r="F2" s="268"/>
      <c r="G2" s="289"/>
    </row>
    <row r="3" spans="1:8" x14ac:dyDescent="0.25">
      <c r="A3" s="267" t="s">
        <v>303</v>
      </c>
      <c r="B3" s="268"/>
      <c r="C3" s="268"/>
      <c r="D3" s="268"/>
      <c r="E3" s="268"/>
      <c r="F3" s="268"/>
      <c r="G3" s="289"/>
    </row>
    <row r="4" spans="1:8" x14ac:dyDescent="0.25">
      <c r="A4" s="267" t="s">
        <v>569</v>
      </c>
      <c r="B4" s="268"/>
      <c r="C4" s="268"/>
      <c r="D4" s="268"/>
      <c r="E4" s="268"/>
      <c r="F4" s="268"/>
      <c r="G4" s="289"/>
    </row>
    <row r="5" spans="1:8" ht="15.75" thickBot="1" x14ac:dyDescent="0.3">
      <c r="A5" s="270" t="s">
        <v>1</v>
      </c>
      <c r="B5" s="271"/>
      <c r="C5" s="271"/>
      <c r="D5" s="271"/>
      <c r="E5" s="271"/>
      <c r="F5" s="271"/>
      <c r="G5" s="290"/>
    </row>
    <row r="6" spans="1:8" ht="15.75" thickBot="1" x14ac:dyDescent="0.3">
      <c r="A6" s="226" t="s">
        <v>4</v>
      </c>
      <c r="B6" s="262" t="s">
        <v>304</v>
      </c>
      <c r="C6" s="263"/>
      <c r="D6" s="263"/>
      <c r="E6" s="263"/>
      <c r="F6" s="264"/>
      <c r="G6" s="259" t="s">
        <v>305</v>
      </c>
    </row>
    <row r="7" spans="1:8" ht="30.75" thickBot="1" x14ac:dyDescent="0.3">
      <c r="A7" s="270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61"/>
    </row>
    <row r="8" spans="1:8" x14ac:dyDescent="0.25">
      <c r="A8" s="37" t="s">
        <v>308</v>
      </c>
      <c r="B8" s="174">
        <f>+B9+B17+B27+B37+B47+B57+B61+B70+B74</f>
        <v>26416000</v>
      </c>
      <c r="C8" s="174">
        <f t="shared" ref="C8:G8" si="0">+C9+C17+C27+C37+C47+C57+C61+C70+C74</f>
        <v>443956.56999999972</v>
      </c>
      <c r="D8" s="174">
        <f t="shared" si="0"/>
        <v>26859956.57</v>
      </c>
      <c r="E8" s="174">
        <f t="shared" si="0"/>
        <v>26653831.34</v>
      </c>
      <c r="F8" s="174">
        <f t="shared" si="0"/>
        <v>26431128.800000001</v>
      </c>
      <c r="G8" s="174">
        <f t="shared" si="0"/>
        <v>206125.22999999867</v>
      </c>
    </row>
    <row r="9" spans="1:8" x14ac:dyDescent="0.25">
      <c r="A9" s="40" t="s">
        <v>309</v>
      </c>
      <c r="B9" s="149">
        <f>+B10+B11+B12+B13+B14+B15+B16</f>
        <v>21214934</v>
      </c>
      <c r="C9" s="149">
        <f t="shared" ref="C9:G9" si="1">+C10+C11+C12+C13+C14+C15+C16</f>
        <v>-86806.330000000307</v>
      </c>
      <c r="D9" s="149">
        <f t="shared" si="1"/>
        <v>21128127.669999998</v>
      </c>
      <c r="E9" s="149">
        <f t="shared" si="1"/>
        <v>21049736.07</v>
      </c>
      <c r="F9" s="149">
        <f t="shared" si="1"/>
        <v>20942138.529999997</v>
      </c>
      <c r="G9" s="149">
        <f t="shared" si="1"/>
        <v>78391.599999998929</v>
      </c>
      <c r="H9" s="206"/>
    </row>
    <row r="10" spans="1:8" x14ac:dyDescent="0.25">
      <c r="A10" s="39" t="s">
        <v>310</v>
      </c>
      <c r="B10" s="144">
        <v>15582934</v>
      </c>
      <c r="C10" s="138">
        <v>-290496.58</v>
      </c>
      <c r="D10" s="138">
        <f>+B10+C10</f>
        <v>15292437.42</v>
      </c>
      <c r="E10" s="138">
        <v>15254613.640000001</v>
      </c>
      <c r="F10" s="138">
        <v>15254613.640000001</v>
      </c>
      <c r="G10" s="138">
        <f>+D10-E10</f>
        <v>37823.779999999329</v>
      </c>
      <c r="H10" s="206"/>
    </row>
    <row r="11" spans="1:8" x14ac:dyDescent="0.25">
      <c r="A11" s="39" t="s">
        <v>311</v>
      </c>
      <c r="B11" s="144">
        <v>15000</v>
      </c>
      <c r="C11" s="138">
        <v>184466.59999999998</v>
      </c>
      <c r="D11" s="138">
        <f t="shared" ref="D11:D73" si="2">+B11+C11</f>
        <v>199466.59999999998</v>
      </c>
      <c r="E11" s="138">
        <v>194283.58999999997</v>
      </c>
      <c r="F11" s="138">
        <v>194283.59</v>
      </c>
      <c r="G11" s="138">
        <f t="shared" ref="G11:G75" si="3">+D11-E11</f>
        <v>5183.0100000000093</v>
      </c>
    </row>
    <row r="12" spans="1:8" x14ac:dyDescent="0.25">
      <c r="A12" s="39" t="s">
        <v>312</v>
      </c>
      <c r="B12" s="144">
        <v>2131990</v>
      </c>
      <c r="C12" s="138">
        <v>-20797.440000000264</v>
      </c>
      <c r="D12" s="138">
        <f t="shared" si="2"/>
        <v>2111192.5599999996</v>
      </c>
      <c r="E12" s="138">
        <v>2106469.25</v>
      </c>
      <c r="F12" s="138">
        <v>2106469.25</v>
      </c>
      <c r="G12" s="138">
        <f t="shared" si="3"/>
        <v>4723.3099999995902</v>
      </c>
    </row>
    <row r="13" spans="1:8" x14ac:dyDescent="0.25">
      <c r="A13" s="39" t="s">
        <v>313</v>
      </c>
      <c r="B13" s="144">
        <v>1698662</v>
      </c>
      <c r="C13" s="138">
        <v>-108182.11000000002</v>
      </c>
      <c r="D13" s="138">
        <f t="shared" si="2"/>
        <v>1590479.89</v>
      </c>
      <c r="E13" s="138">
        <v>1570522.44</v>
      </c>
      <c r="F13" s="138">
        <v>1462924.9</v>
      </c>
      <c r="G13" s="138">
        <f t="shared" si="3"/>
        <v>19957.449999999953</v>
      </c>
    </row>
    <row r="14" spans="1:8" x14ac:dyDescent="0.25">
      <c r="A14" s="39" t="s">
        <v>314</v>
      </c>
      <c r="B14" s="144">
        <v>1786348</v>
      </c>
      <c r="C14" s="138">
        <v>148203.20000000001</v>
      </c>
      <c r="D14" s="138">
        <f t="shared" si="2"/>
        <v>1934551.2</v>
      </c>
      <c r="E14" s="138">
        <v>1923847.15</v>
      </c>
      <c r="F14" s="138">
        <v>1923847.15</v>
      </c>
      <c r="G14" s="138">
        <f t="shared" si="3"/>
        <v>10704.050000000047</v>
      </c>
    </row>
    <row r="15" spans="1:8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8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9">
        <f>+B18+B19+B20+B21+B22+B23+B24+B25+B26</f>
        <v>715750</v>
      </c>
      <c r="C17" s="149">
        <f t="shared" ref="C17:G17" si="4">+C18+C19+C20+C21+C22+C23+C24+C25+C26</f>
        <v>87959.12000000001</v>
      </c>
      <c r="D17" s="149">
        <f t="shared" si="4"/>
        <v>803709.12</v>
      </c>
      <c r="E17" s="149">
        <f t="shared" si="4"/>
        <v>767625.47000000009</v>
      </c>
      <c r="F17" s="149">
        <f t="shared" si="4"/>
        <v>767625.47000000009</v>
      </c>
      <c r="G17" s="149">
        <f t="shared" si="4"/>
        <v>36083.649999999951</v>
      </c>
    </row>
    <row r="18" spans="1:7" x14ac:dyDescent="0.25">
      <c r="A18" s="38" t="s">
        <v>318</v>
      </c>
      <c r="B18" s="144">
        <v>336950</v>
      </c>
      <c r="C18" s="138">
        <v>12977.010000000002</v>
      </c>
      <c r="D18" s="138">
        <f t="shared" si="2"/>
        <v>349927.01</v>
      </c>
      <c r="E18" s="138">
        <v>333810.26</v>
      </c>
      <c r="F18" s="138">
        <v>333810.26</v>
      </c>
      <c r="G18" s="138">
        <f t="shared" si="3"/>
        <v>16116.75</v>
      </c>
    </row>
    <row r="19" spans="1:7" x14ac:dyDescent="0.25">
      <c r="A19" s="39" t="s">
        <v>319</v>
      </c>
      <c r="B19" s="144">
        <v>77000</v>
      </c>
      <c r="C19" s="138">
        <v>42650.01</v>
      </c>
      <c r="D19" s="138">
        <f t="shared" si="2"/>
        <v>119650.01000000001</v>
      </c>
      <c r="E19" s="138">
        <v>104388.22000000002</v>
      </c>
      <c r="F19" s="138">
        <v>104388.22000000002</v>
      </c>
      <c r="G19" s="138">
        <f t="shared" si="3"/>
        <v>15261.789999999994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16000</v>
      </c>
      <c r="C21" s="138">
        <v>-5817</v>
      </c>
      <c r="D21" s="138">
        <f t="shared" si="2"/>
        <v>10183</v>
      </c>
      <c r="E21" s="138">
        <v>10145.77</v>
      </c>
      <c r="F21" s="138">
        <v>10145.77</v>
      </c>
      <c r="G21" s="138">
        <f t="shared" si="3"/>
        <v>37.229999999999563</v>
      </c>
    </row>
    <row r="22" spans="1:7" x14ac:dyDescent="0.25">
      <c r="A22" s="39" t="s">
        <v>322</v>
      </c>
      <c r="B22" s="144">
        <v>3900</v>
      </c>
      <c r="C22" s="138">
        <v>133</v>
      </c>
      <c r="D22" s="138">
        <f t="shared" si="2"/>
        <v>4033</v>
      </c>
      <c r="E22" s="138">
        <v>3964.7200000000003</v>
      </c>
      <c r="F22" s="138">
        <v>3964.7200000000003</v>
      </c>
      <c r="G22" s="138">
        <f t="shared" si="3"/>
        <v>68.279999999999745</v>
      </c>
    </row>
    <row r="23" spans="1:7" x14ac:dyDescent="0.25">
      <c r="A23" s="39" t="s">
        <v>323</v>
      </c>
      <c r="B23" s="144">
        <v>236500</v>
      </c>
      <c r="C23" s="138">
        <v>45750</v>
      </c>
      <c r="D23" s="138">
        <f t="shared" si="2"/>
        <v>282250</v>
      </c>
      <c r="E23" s="138">
        <v>281757.91000000003</v>
      </c>
      <c r="F23" s="138">
        <v>281757.91000000003</v>
      </c>
      <c r="G23" s="138">
        <f t="shared" si="3"/>
        <v>492.0899999999674</v>
      </c>
    </row>
    <row r="24" spans="1:7" x14ac:dyDescent="0.25">
      <c r="A24" s="39" t="s">
        <v>324</v>
      </c>
      <c r="B24" s="144">
        <v>1500</v>
      </c>
      <c r="C24" s="138">
        <v>-1296</v>
      </c>
      <c r="D24" s="138">
        <f t="shared" si="2"/>
        <v>204</v>
      </c>
      <c r="E24" s="138">
        <v>0</v>
      </c>
      <c r="F24" s="138">
        <v>0</v>
      </c>
      <c r="G24" s="138">
        <f t="shared" si="3"/>
        <v>204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43900</v>
      </c>
      <c r="C26" s="138">
        <v>-6437.9</v>
      </c>
      <c r="D26" s="138">
        <f t="shared" si="2"/>
        <v>37462.1</v>
      </c>
      <c r="E26" s="138">
        <v>33558.590000000004</v>
      </c>
      <c r="F26" s="138">
        <v>33558.590000000004</v>
      </c>
      <c r="G26" s="138">
        <f t="shared" si="3"/>
        <v>3903.5099999999948</v>
      </c>
    </row>
    <row r="27" spans="1:7" x14ac:dyDescent="0.25">
      <c r="A27" s="40" t="s">
        <v>327</v>
      </c>
      <c r="B27" s="149">
        <f>+B28+B29+B30+B31+B32+B33+B34+B35+B36</f>
        <v>4265703</v>
      </c>
      <c r="C27" s="149">
        <f t="shared" ref="C27:G27" si="5">+C28+C29+C30+C31+C32+C33+C34+C35+C36</f>
        <v>213534.53000000003</v>
      </c>
      <c r="D27" s="149">
        <f t="shared" si="5"/>
        <v>4479237.5299999993</v>
      </c>
      <c r="E27" s="149">
        <f t="shared" si="5"/>
        <v>4405331.2200000007</v>
      </c>
      <c r="F27" s="149">
        <f t="shared" si="5"/>
        <v>4290226.2200000007</v>
      </c>
      <c r="G27" s="149">
        <f t="shared" si="5"/>
        <v>73906.309999999794</v>
      </c>
    </row>
    <row r="28" spans="1:7" x14ac:dyDescent="0.25">
      <c r="A28" s="39" t="s">
        <v>328</v>
      </c>
      <c r="B28" s="144">
        <v>566600</v>
      </c>
      <c r="C28" s="138">
        <v>-78291.03</v>
      </c>
      <c r="D28" s="138">
        <f t="shared" si="2"/>
        <v>488308.97</v>
      </c>
      <c r="E28" s="138">
        <v>481107.06</v>
      </c>
      <c r="F28" s="138">
        <v>477239.06</v>
      </c>
      <c r="G28" s="138">
        <f t="shared" si="3"/>
        <v>7201.9099999999744</v>
      </c>
    </row>
    <row r="29" spans="1:7" x14ac:dyDescent="0.25">
      <c r="A29" s="39" t="s">
        <v>329</v>
      </c>
      <c r="B29" s="144">
        <v>1659829</v>
      </c>
      <c r="C29" s="138">
        <v>-144935.1</v>
      </c>
      <c r="D29" s="138">
        <f t="shared" si="2"/>
        <v>1514893.9</v>
      </c>
      <c r="E29" s="138">
        <v>1508710.6600000001</v>
      </c>
      <c r="F29" s="138">
        <v>1508710.66</v>
      </c>
      <c r="G29" s="138">
        <f t="shared" si="3"/>
        <v>6183.2399999997579</v>
      </c>
    </row>
    <row r="30" spans="1:7" x14ac:dyDescent="0.25">
      <c r="A30" s="39" t="s">
        <v>330</v>
      </c>
      <c r="B30" s="144">
        <v>272500</v>
      </c>
      <c r="C30" s="138">
        <v>12035.880000000001</v>
      </c>
      <c r="D30" s="138">
        <f t="shared" si="2"/>
        <v>284535.88</v>
      </c>
      <c r="E30" s="138">
        <v>269465.36</v>
      </c>
      <c r="F30" s="138">
        <v>263665.36</v>
      </c>
      <c r="G30" s="138">
        <f t="shared" si="3"/>
        <v>15070.520000000019</v>
      </c>
    </row>
    <row r="31" spans="1:7" x14ac:dyDescent="0.25">
      <c r="A31" s="39" t="s">
        <v>331</v>
      </c>
      <c r="B31" s="144">
        <v>195350</v>
      </c>
      <c r="C31" s="138">
        <v>-18382.249999999993</v>
      </c>
      <c r="D31" s="138">
        <f t="shared" si="2"/>
        <v>176967.75</v>
      </c>
      <c r="E31" s="138">
        <v>169463.77999999997</v>
      </c>
      <c r="F31" s="138">
        <v>169463.77999999997</v>
      </c>
      <c r="G31" s="138">
        <f t="shared" si="3"/>
        <v>7503.9700000000303</v>
      </c>
    </row>
    <row r="32" spans="1:7" x14ac:dyDescent="0.25">
      <c r="A32" s="39" t="s">
        <v>332</v>
      </c>
      <c r="B32" s="144">
        <v>313885</v>
      </c>
      <c r="C32" s="138">
        <v>82248.610000000015</v>
      </c>
      <c r="D32" s="138">
        <f t="shared" si="2"/>
        <v>396133.61</v>
      </c>
      <c r="E32" s="138">
        <v>381368.30000000005</v>
      </c>
      <c r="F32" s="138">
        <v>381368.30000000005</v>
      </c>
      <c r="G32" s="138">
        <f t="shared" si="3"/>
        <v>14765.309999999939</v>
      </c>
    </row>
    <row r="33" spans="1:7" x14ac:dyDescent="0.25">
      <c r="A33" s="39" t="s">
        <v>333</v>
      </c>
      <c r="B33" s="144">
        <v>267000</v>
      </c>
      <c r="C33" s="138">
        <v>137763.62</v>
      </c>
      <c r="D33" s="138">
        <f t="shared" si="2"/>
        <v>404763.62</v>
      </c>
      <c r="E33" s="138">
        <v>402788.99</v>
      </c>
      <c r="F33" s="138">
        <v>366654.99</v>
      </c>
      <c r="G33" s="138">
        <f t="shared" si="3"/>
        <v>1974.6300000000047</v>
      </c>
    </row>
    <row r="34" spans="1:7" x14ac:dyDescent="0.25">
      <c r="A34" s="39" t="s">
        <v>334</v>
      </c>
      <c r="B34" s="144">
        <v>155000</v>
      </c>
      <c r="C34" s="138">
        <v>80979.770000000019</v>
      </c>
      <c r="D34" s="138">
        <f t="shared" si="2"/>
        <v>235979.77000000002</v>
      </c>
      <c r="E34" s="138">
        <v>225349.82</v>
      </c>
      <c r="F34" s="138">
        <v>225349.82</v>
      </c>
      <c r="G34" s="138">
        <f t="shared" si="3"/>
        <v>10629.950000000012</v>
      </c>
    </row>
    <row r="35" spans="1:7" x14ac:dyDescent="0.25">
      <c r="A35" s="39" t="s">
        <v>335</v>
      </c>
      <c r="B35" s="144">
        <v>44500</v>
      </c>
      <c r="C35" s="138">
        <v>137129.59</v>
      </c>
      <c r="D35" s="138">
        <f t="shared" si="2"/>
        <v>181629.59</v>
      </c>
      <c r="E35" s="138">
        <v>181289.39</v>
      </c>
      <c r="F35" s="138">
        <v>181289.39</v>
      </c>
      <c r="G35" s="138">
        <f t="shared" si="3"/>
        <v>340.19999999998254</v>
      </c>
    </row>
    <row r="36" spans="1:7" x14ac:dyDescent="0.25">
      <c r="A36" s="39" t="s">
        <v>336</v>
      </c>
      <c r="B36" s="144">
        <v>791039</v>
      </c>
      <c r="C36" s="138">
        <v>4985.4399999999996</v>
      </c>
      <c r="D36" s="138">
        <f t="shared" si="2"/>
        <v>796024.44</v>
      </c>
      <c r="E36" s="138">
        <v>785787.85999999987</v>
      </c>
      <c r="F36" s="138">
        <v>716484.85999999987</v>
      </c>
      <c r="G36" s="138">
        <f t="shared" si="3"/>
        <v>10236.580000000075</v>
      </c>
    </row>
    <row r="37" spans="1:7" x14ac:dyDescent="0.25">
      <c r="A37" s="40" t="s">
        <v>337</v>
      </c>
      <c r="B37" s="149">
        <f>+B38+B39+B40+B41+B42+B43+B44+B45+B46</f>
        <v>50000</v>
      </c>
      <c r="C37" s="149">
        <f t="shared" ref="C37:G37" si="6">+C38+C39+C40+C41+C42+C43+C44+C45+C46</f>
        <v>14956</v>
      </c>
      <c r="D37" s="149">
        <f t="shared" si="6"/>
        <v>64956</v>
      </c>
      <c r="E37" s="149">
        <f t="shared" si="6"/>
        <v>63322.89</v>
      </c>
      <c r="F37" s="149">
        <f t="shared" si="6"/>
        <v>63322.89</v>
      </c>
      <c r="G37" s="149">
        <f t="shared" si="6"/>
        <v>1633.1100000000006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50000</v>
      </c>
      <c r="C41" s="138">
        <v>14956</v>
      </c>
      <c r="D41" s="138">
        <f t="shared" si="2"/>
        <v>64956</v>
      </c>
      <c r="E41" s="138">
        <v>63322.89</v>
      </c>
      <c r="F41" s="138">
        <v>63322.89</v>
      </c>
      <c r="G41" s="138">
        <f t="shared" si="3"/>
        <v>1633.1100000000006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9">
        <f>+B48+B49+B50+B51+B52+B53+B54+B55+B56</f>
        <v>169613</v>
      </c>
      <c r="C47" s="149">
        <f t="shared" ref="C47:G47" si="7">+C48+C49+C50+C51+C52+C53+C54+C55+C56</f>
        <v>214313.25</v>
      </c>
      <c r="D47" s="149">
        <f t="shared" si="7"/>
        <v>383926.25</v>
      </c>
      <c r="E47" s="149">
        <f t="shared" si="7"/>
        <v>367815.69</v>
      </c>
      <c r="F47" s="149">
        <f t="shared" si="7"/>
        <v>367815.69</v>
      </c>
      <c r="G47" s="149">
        <f t="shared" si="7"/>
        <v>16110.560000000019</v>
      </c>
    </row>
    <row r="48" spans="1:7" x14ac:dyDescent="0.25">
      <c r="A48" s="39" t="s">
        <v>348</v>
      </c>
      <c r="B48" s="144">
        <v>48000</v>
      </c>
      <c r="C48" s="138">
        <v>241137</v>
      </c>
      <c r="D48" s="138">
        <f t="shared" si="2"/>
        <v>289137</v>
      </c>
      <c r="E48" s="138">
        <v>281752.17</v>
      </c>
      <c r="F48" s="138">
        <v>281752.17</v>
      </c>
      <c r="G48" s="138">
        <f t="shared" si="3"/>
        <v>7384.8300000000163</v>
      </c>
    </row>
    <row r="49" spans="1:7" x14ac:dyDescent="0.25">
      <c r="A49" s="39" t="s">
        <v>349</v>
      </c>
      <c r="B49" s="144">
        <v>0</v>
      </c>
      <c r="C49" s="138">
        <v>31186</v>
      </c>
      <c r="D49" s="138">
        <f t="shared" si="2"/>
        <v>31186</v>
      </c>
      <c r="E49" s="138">
        <v>30704.229999999996</v>
      </c>
      <c r="F49" s="138">
        <v>30704.229999999996</v>
      </c>
      <c r="G49" s="138">
        <f t="shared" si="3"/>
        <v>481.77000000000407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104613</v>
      </c>
      <c r="C51" s="138">
        <v>-104612.14</v>
      </c>
      <c r="D51" s="138">
        <f t="shared" si="2"/>
        <v>0.86000000000058208</v>
      </c>
      <c r="E51" s="138">
        <v>0</v>
      </c>
      <c r="F51" s="138">
        <v>0</v>
      </c>
      <c r="G51" s="138">
        <f t="shared" si="3"/>
        <v>0.86000000000058208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21440.39</v>
      </c>
      <c r="D53" s="138">
        <f t="shared" si="2"/>
        <v>21440.39</v>
      </c>
      <c r="E53" s="138">
        <v>21439.71</v>
      </c>
      <c r="F53" s="138">
        <v>21439.71</v>
      </c>
      <c r="G53" s="138">
        <f t="shared" si="3"/>
        <v>0.68000000000029104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17000</v>
      </c>
      <c r="C56" s="138">
        <v>25162</v>
      </c>
      <c r="D56" s="138">
        <f t="shared" si="2"/>
        <v>42162</v>
      </c>
      <c r="E56" s="138">
        <v>33919.58</v>
      </c>
      <c r="F56" s="138">
        <v>33919.58</v>
      </c>
      <c r="G56" s="138">
        <f t="shared" si="3"/>
        <v>8242.4199999999983</v>
      </c>
    </row>
    <row r="57" spans="1:7" x14ac:dyDescent="0.25">
      <c r="A57" s="40" t="s">
        <v>357</v>
      </c>
      <c r="B57" s="149">
        <f>+B58+B59+B60</f>
        <v>0</v>
      </c>
      <c r="C57" s="149">
        <f t="shared" ref="C57:G57" si="8">+C58+C59+C60</f>
        <v>0</v>
      </c>
      <c r="D57" s="149">
        <f t="shared" si="8"/>
        <v>0</v>
      </c>
      <c r="E57" s="149">
        <f t="shared" si="8"/>
        <v>0</v>
      </c>
      <c r="F57" s="149">
        <f t="shared" si="8"/>
        <v>0</v>
      </c>
      <c r="G57" s="149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9">
        <f>+B62+B63+B64+B65+B66+B67+B68+B69</f>
        <v>0</v>
      </c>
      <c r="C61" s="149">
        <f t="shared" ref="C61:G61" si="9">+C62+C63+C64+C65+C66+C67+C68+C69</f>
        <v>0</v>
      </c>
      <c r="D61" s="149">
        <f t="shared" si="9"/>
        <v>0</v>
      </c>
      <c r="E61" s="149">
        <f t="shared" si="9"/>
        <v>0</v>
      </c>
      <c r="F61" s="149">
        <f t="shared" si="9"/>
        <v>0</v>
      </c>
      <c r="G61" s="149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9">
        <f>+B71+B72+B73</f>
        <v>0</v>
      </c>
      <c r="C70" s="149">
        <f t="shared" ref="C70:G70" si="10">+C71+C72+C73</f>
        <v>0</v>
      </c>
      <c r="D70" s="149">
        <f t="shared" si="10"/>
        <v>0</v>
      </c>
      <c r="E70" s="149">
        <f t="shared" si="10"/>
        <v>0</v>
      </c>
      <c r="F70" s="149">
        <f t="shared" si="10"/>
        <v>0</v>
      </c>
      <c r="G70" s="149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9">
        <f>+B75+B76+B77+B78+B79+B80+B81</f>
        <v>0</v>
      </c>
      <c r="C74" s="149">
        <f t="shared" ref="C74:G74" si="11">+C75+C76+C77+C78+C79+C80+C81</f>
        <v>0</v>
      </c>
      <c r="D74" s="149">
        <f t="shared" si="11"/>
        <v>0</v>
      </c>
      <c r="E74" s="149">
        <f t="shared" si="11"/>
        <v>0</v>
      </c>
      <c r="F74" s="149">
        <f t="shared" si="11"/>
        <v>0</v>
      </c>
      <c r="G74" s="149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9"/>
      <c r="C82" s="211"/>
      <c r="D82" s="211"/>
      <c r="E82" s="138"/>
      <c r="F82" s="138"/>
      <c r="G82" s="211"/>
    </row>
    <row r="83" spans="1:7" x14ac:dyDescent="0.25">
      <c r="A83" s="37" t="s">
        <v>382</v>
      </c>
      <c r="B83" s="149">
        <f>+B84+B92+B102+B112+B122+B132+B136+B145+B149</f>
        <v>0</v>
      </c>
      <c r="C83" s="149">
        <f t="shared" ref="C83" si="14">+C84+C92+C102+C112+C122+C132+C136+C145+C149</f>
        <v>0</v>
      </c>
      <c r="D83" s="149">
        <f t="shared" ref="D83" si="15">+D84+D92+D102+D112+D122+D132+D136+D145+D149</f>
        <v>0</v>
      </c>
      <c r="E83" s="149">
        <f t="shared" ref="E83" si="16">+E84+E92+E102+E112+E122+E132+E136+E145+E149</f>
        <v>0</v>
      </c>
      <c r="F83" s="149">
        <f t="shared" ref="F83" si="17">+F84+F92+F102+F112+F122+F132+F136+F145+F149</f>
        <v>0</v>
      </c>
      <c r="G83" s="149">
        <f t="shared" ref="G83" si="18">+G84+G92+G102+G112+G122+G132+G136+G145+G149</f>
        <v>0</v>
      </c>
    </row>
    <row r="84" spans="1:7" x14ac:dyDescent="0.25">
      <c r="A84" s="40" t="s">
        <v>309</v>
      </c>
      <c r="B84" s="149">
        <f>+B85+B86+B87+B88+B89+B90+B91</f>
        <v>0</v>
      </c>
      <c r="C84" s="149">
        <f t="shared" ref="C84" si="19">+C85+C86+C87+C88+C89+C90+C91</f>
        <v>0</v>
      </c>
      <c r="D84" s="149">
        <f t="shared" ref="D84" si="20">+D85+D86+D87+D88+D89+D90+D91</f>
        <v>0</v>
      </c>
      <c r="E84" s="149">
        <f t="shared" ref="E84" si="21">+E85+E86+E87+E88+E89+E90+E91</f>
        <v>0</v>
      </c>
      <c r="F84" s="149">
        <f t="shared" ref="F84" si="22">+F85+F86+F87+F88+F89+F90+F91</f>
        <v>0</v>
      </c>
      <c r="G84" s="149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9">
        <f>+B93+B94+B95+B96+B97+B98+B99+B100+B101</f>
        <v>0</v>
      </c>
      <c r="C92" s="149">
        <f t="shared" ref="C92" si="26">+C93+C94+C95+C96+C97+C98+C99+C100+C101</f>
        <v>0</v>
      </c>
      <c r="D92" s="149">
        <f t="shared" ref="D92" si="27">+D93+D94+D95+D96+D97+D98+D99+D100+D101</f>
        <v>0</v>
      </c>
      <c r="E92" s="149">
        <f t="shared" ref="E92" si="28">+E93+E94+E95+E96+E97+E98+E99+E100+E101</f>
        <v>0</v>
      </c>
      <c r="F92" s="149">
        <f t="shared" ref="F92" si="29">+F93+F94+F95+F96+F97+F98+F99+F100+F101</f>
        <v>0</v>
      </c>
      <c r="G92" s="149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9">
        <f>+B103+B104+B105+B106+B107+B108+B109+B110+B111</f>
        <v>0</v>
      </c>
      <c r="C102" s="149">
        <f t="shared" ref="C102" si="33">+C103+C104+C105+C106+C107+C108+C109+C110+C111</f>
        <v>0</v>
      </c>
      <c r="D102" s="149">
        <f t="shared" ref="D102" si="34">+D103+D104+D105+D106+D107+D108+D109+D110+D111</f>
        <v>0</v>
      </c>
      <c r="E102" s="149">
        <f t="shared" ref="E102" si="35">+E103+E104+E105+E106+E107+E108+E109+E110+E111</f>
        <v>0</v>
      </c>
      <c r="F102" s="149">
        <f t="shared" ref="F102" si="36">+F103+F104+F105+F106+F107+F108+F109+F110+F111</f>
        <v>0</v>
      </c>
      <c r="G102" s="149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9">
        <f>+B113+B114+B115+B116+B117+B118+B119+B120+B121</f>
        <v>0</v>
      </c>
      <c r="C112" s="149">
        <f t="shared" ref="C112" si="40">+C113+C114+C115+C116+C117+C118+C119+C120+C121</f>
        <v>0</v>
      </c>
      <c r="D112" s="149">
        <f t="shared" ref="D112" si="41">+D113+D114+D115+D116+D117+D118+D119+D120+D121</f>
        <v>0</v>
      </c>
      <c r="E112" s="149">
        <f t="shared" ref="E112" si="42">+E113+E114+E115+E116+E117+E118+E119+E120+E121</f>
        <v>0</v>
      </c>
      <c r="F112" s="149">
        <f t="shared" ref="F112" si="43">+F113+F114+F115+F116+F117+F118+F119+F120+F121</f>
        <v>0</v>
      </c>
      <c r="G112" s="149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9">
        <f>+B123+B124+B125+B126+B127+B128+B129+B130+B131</f>
        <v>0</v>
      </c>
      <c r="C122" s="149">
        <f t="shared" ref="C122" si="47">+C123+C124+C125+C126+C127+C128+C129+C130+C131</f>
        <v>0</v>
      </c>
      <c r="D122" s="149">
        <f t="shared" ref="D122" si="48">+D123+D124+D125+D126+D127+D128+D129+D130+D131</f>
        <v>0</v>
      </c>
      <c r="E122" s="149">
        <f t="shared" ref="E122" si="49">+E123+E124+E125+E126+E127+E128+E129+E130+E131</f>
        <v>0</v>
      </c>
      <c r="F122" s="149">
        <f t="shared" ref="F122" si="50">+F123+F124+F125+F126+F127+F128+F129+F130+F131</f>
        <v>0</v>
      </c>
      <c r="G122" s="149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9">
        <f>+B133+B134+B135</f>
        <v>0</v>
      </c>
      <c r="C132" s="149">
        <f t="shared" ref="C132" si="54">+C133+C134+C135</f>
        <v>0</v>
      </c>
      <c r="D132" s="149">
        <f t="shared" ref="D132" si="55">+D133+D134+D135</f>
        <v>0</v>
      </c>
      <c r="E132" s="149">
        <f t="shared" ref="E132" si="56">+E133+E134+E135</f>
        <v>0</v>
      </c>
      <c r="F132" s="149">
        <f t="shared" ref="F132" si="57">+F133+F134+F135</f>
        <v>0</v>
      </c>
      <c r="G132" s="149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9">
        <f>+B137+B138+B139+B140+B141+B142+B143+B144</f>
        <v>0</v>
      </c>
      <c r="C136" s="149">
        <f t="shared" ref="C136" si="61">+C137+C138+C139+C140+C141+C142+C143+C144</f>
        <v>0</v>
      </c>
      <c r="D136" s="149">
        <f t="shared" ref="D136" si="62">+D137+D138+D139+D140+D141+D142+D143+D144</f>
        <v>0</v>
      </c>
      <c r="E136" s="149">
        <f t="shared" ref="E136" si="63">+E137+E138+E139+E140+E141+E142+E143+E144</f>
        <v>0</v>
      </c>
      <c r="F136" s="149">
        <f t="shared" ref="F136" si="64">+F137+F138+F139+F140+F141+F142+F143+F144</f>
        <v>0</v>
      </c>
      <c r="G136" s="149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9">
        <f>+B146+B147+B148</f>
        <v>0</v>
      </c>
      <c r="C145" s="149">
        <f t="shared" ref="C145" si="68">+C146+C147+C148</f>
        <v>0</v>
      </c>
      <c r="D145" s="149">
        <f t="shared" ref="D145" si="69">+D146+D147+D148</f>
        <v>0</v>
      </c>
      <c r="E145" s="149">
        <f t="shared" ref="E145" si="70">+E146+E147+E148</f>
        <v>0</v>
      </c>
      <c r="F145" s="149">
        <f t="shared" ref="F145" si="71">+F146+F147+F148</f>
        <v>0</v>
      </c>
      <c r="G145" s="149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9">
        <f>+B150+B151+B152+B153+B154+B155+B156</f>
        <v>0</v>
      </c>
      <c r="C149" s="149">
        <f t="shared" ref="C149" si="75">+C150+C151+C152+C153+C154+C155+C156</f>
        <v>0</v>
      </c>
      <c r="D149" s="149">
        <f t="shared" ref="D149" si="76">+D150+D151+D152+D153+D154+D155+D156</f>
        <v>0</v>
      </c>
      <c r="E149" s="149">
        <f t="shared" ref="E149" si="77">+E150+E151+E152+E153+E154+E155+E156</f>
        <v>0</v>
      </c>
      <c r="F149" s="149">
        <f t="shared" ref="F149" si="78">+F150+F151+F152+F153+F154+F155+F156</f>
        <v>0</v>
      </c>
      <c r="G149" s="149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9">
        <f>+B8+B83</f>
        <v>26416000</v>
      </c>
      <c r="C158" s="149">
        <f t="shared" ref="C158:G158" si="82">+C8+C83</f>
        <v>443956.56999999972</v>
      </c>
      <c r="D158" s="149">
        <f t="shared" si="82"/>
        <v>26859956.57</v>
      </c>
      <c r="E158" s="149">
        <f t="shared" si="82"/>
        <v>26653831.34</v>
      </c>
      <c r="F158" s="149">
        <f t="shared" si="82"/>
        <v>26431128.800000001</v>
      </c>
      <c r="G158" s="149">
        <f t="shared" si="82"/>
        <v>206125.22999999867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6" sqref="I6"/>
    </sheetView>
  </sheetViews>
  <sheetFormatPr baseColWidth="10" defaultRowHeight="15" outlineLevelRow="1" x14ac:dyDescent="0.25"/>
  <cols>
    <col min="1" max="1" width="40.28515625" style="86" customWidth="1"/>
    <col min="2" max="7" width="17.7109375" style="86" customWidth="1"/>
    <col min="8" max="16384" width="11.42578125" style="86"/>
  </cols>
  <sheetData>
    <row r="1" spans="1:7" x14ac:dyDescent="0.25">
      <c r="A1" s="244" t="str">
        <f>+'Edo de sit financiera detallado'!A1:G1</f>
        <v>Instituto Estatal de Transparencia, Acceso a la información Pública y Protección de Datos Personales</v>
      </c>
      <c r="B1" s="291"/>
      <c r="C1" s="291"/>
      <c r="D1" s="291"/>
      <c r="E1" s="291"/>
      <c r="F1" s="291"/>
      <c r="G1" s="245"/>
    </row>
    <row r="2" spans="1:7" x14ac:dyDescent="0.25">
      <c r="A2" s="229" t="s">
        <v>302</v>
      </c>
      <c r="B2" s="230"/>
      <c r="C2" s="230"/>
      <c r="D2" s="230"/>
      <c r="E2" s="230"/>
      <c r="F2" s="230"/>
      <c r="G2" s="231"/>
    </row>
    <row r="3" spans="1:7" x14ac:dyDescent="0.25">
      <c r="A3" s="229" t="s">
        <v>384</v>
      </c>
      <c r="B3" s="230"/>
      <c r="C3" s="230"/>
      <c r="D3" s="230"/>
      <c r="E3" s="230"/>
      <c r="F3" s="230"/>
      <c r="G3" s="231"/>
    </row>
    <row r="4" spans="1:7" x14ac:dyDescent="0.25">
      <c r="A4" s="229" t="s">
        <v>570</v>
      </c>
      <c r="B4" s="230"/>
      <c r="C4" s="230"/>
      <c r="D4" s="230"/>
      <c r="E4" s="230"/>
      <c r="F4" s="230"/>
      <c r="G4" s="231"/>
    </row>
    <row r="5" spans="1:7" ht="15.75" thickBot="1" x14ac:dyDescent="0.3">
      <c r="A5" s="232" t="s">
        <v>1</v>
      </c>
      <c r="B5" s="233"/>
      <c r="C5" s="233"/>
      <c r="D5" s="233"/>
      <c r="E5" s="233"/>
      <c r="F5" s="233"/>
      <c r="G5" s="234"/>
    </row>
    <row r="6" spans="1:7" ht="15.75" thickBot="1" x14ac:dyDescent="0.3">
      <c r="A6" s="246" t="s">
        <v>4</v>
      </c>
      <c r="B6" s="241" t="s">
        <v>304</v>
      </c>
      <c r="C6" s="242"/>
      <c r="D6" s="242"/>
      <c r="E6" s="242"/>
      <c r="F6" s="243"/>
      <c r="G6" s="246" t="s">
        <v>305</v>
      </c>
    </row>
    <row r="7" spans="1:7" ht="30.75" thickBot="1" x14ac:dyDescent="0.3">
      <c r="A7" s="247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47"/>
    </row>
    <row r="8" spans="1:7" x14ac:dyDescent="0.25">
      <c r="A8" s="84" t="s">
        <v>385</v>
      </c>
      <c r="B8" s="180"/>
      <c r="C8" s="180"/>
      <c r="D8" s="180"/>
      <c r="E8" s="180"/>
      <c r="F8" s="180"/>
      <c r="G8" s="180"/>
    </row>
    <row r="9" spans="1:7" x14ac:dyDescent="0.25">
      <c r="A9" s="84" t="s">
        <v>386</v>
      </c>
      <c r="B9" s="76">
        <f>+B10+B11+B12+B13+B14+B15+B16</f>
        <v>26416000</v>
      </c>
      <c r="C9" s="76">
        <f t="shared" ref="C9:G9" si="0">+C10+C11+C12+C13+C14+C15+C16</f>
        <v>443956.56999999972</v>
      </c>
      <c r="D9" s="76">
        <f t="shared" si="0"/>
        <v>26859956.57</v>
      </c>
      <c r="E9" s="76">
        <f t="shared" si="0"/>
        <v>26653831.34</v>
      </c>
      <c r="F9" s="76">
        <f t="shared" si="0"/>
        <v>26431128.800000001</v>
      </c>
      <c r="G9" s="76">
        <f t="shared" si="0"/>
        <v>206125.23000000045</v>
      </c>
    </row>
    <row r="10" spans="1:7" ht="45" x14ac:dyDescent="0.25">
      <c r="A10" s="89" t="s">
        <v>566</v>
      </c>
      <c r="B10" s="102">
        <v>26416000</v>
      </c>
      <c r="C10" s="102">
        <v>443956.56999999972</v>
      </c>
      <c r="D10" s="102">
        <f>+B10+C10</f>
        <v>26859956.57</v>
      </c>
      <c r="E10" s="102">
        <v>26653831.34</v>
      </c>
      <c r="F10" s="102">
        <v>26431128.800000001</v>
      </c>
      <c r="G10" s="102">
        <f>+D10-E10</f>
        <v>206125.23000000045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566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26416000</v>
      </c>
      <c r="C30" s="77">
        <f t="shared" ref="C30:G30" si="6">+C9+C20</f>
        <v>443956.56999999972</v>
      </c>
      <c r="D30" s="77">
        <f t="shared" si="6"/>
        <v>26859956.57</v>
      </c>
      <c r="E30" s="77">
        <f t="shared" si="6"/>
        <v>26653831.34</v>
      </c>
      <c r="F30" s="77">
        <f t="shared" si="6"/>
        <v>26431128.800000001</v>
      </c>
      <c r="G30" s="77">
        <f t="shared" si="6"/>
        <v>206125.23000000045</v>
      </c>
    </row>
    <row r="31" spans="1:7" ht="15.75" thickBot="1" x14ac:dyDescent="0.3">
      <c r="A31" s="90"/>
      <c r="B31" s="181"/>
      <c r="C31" s="181"/>
      <c r="D31" s="181"/>
      <c r="E31" s="181"/>
      <c r="F31" s="181"/>
      <c r="G31" s="181"/>
    </row>
    <row r="34" spans="5:5" x14ac:dyDescent="0.25">
      <c r="E34" s="20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A4" sqref="A4:G4"/>
    </sheetView>
  </sheetViews>
  <sheetFormatPr baseColWidth="10" defaultRowHeight="15" x14ac:dyDescent="0.25"/>
  <cols>
    <col min="1" max="1" width="61.28515625" style="86" customWidth="1"/>
    <col min="2" max="7" width="17.7109375" style="86" customWidth="1"/>
    <col min="8" max="16384" width="11.42578125" style="86"/>
  </cols>
  <sheetData>
    <row r="1" spans="1:7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88"/>
    </row>
    <row r="2" spans="1:7" x14ac:dyDescent="0.25">
      <c r="A2" s="267" t="s">
        <v>302</v>
      </c>
      <c r="B2" s="268"/>
      <c r="C2" s="268"/>
      <c r="D2" s="268"/>
      <c r="E2" s="268"/>
      <c r="F2" s="268"/>
      <c r="G2" s="289"/>
    </row>
    <row r="3" spans="1:7" x14ac:dyDescent="0.25">
      <c r="A3" s="267" t="s">
        <v>396</v>
      </c>
      <c r="B3" s="268"/>
      <c r="C3" s="268"/>
      <c r="D3" s="268"/>
      <c r="E3" s="268"/>
      <c r="F3" s="268"/>
      <c r="G3" s="289"/>
    </row>
    <row r="4" spans="1:7" x14ac:dyDescent="0.25">
      <c r="A4" s="267" t="s">
        <v>569</v>
      </c>
      <c r="B4" s="268"/>
      <c r="C4" s="268"/>
      <c r="D4" s="268"/>
      <c r="E4" s="268"/>
      <c r="F4" s="268"/>
      <c r="G4" s="289"/>
    </row>
    <row r="5" spans="1:7" ht="15.75" thickBot="1" x14ac:dyDescent="0.3">
      <c r="A5" s="270" t="s">
        <v>1</v>
      </c>
      <c r="B5" s="271"/>
      <c r="C5" s="271"/>
      <c r="D5" s="271"/>
      <c r="E5" s="271"/>
      <c r="F5" s="271"/>
      <c r="G5" s="290"/>
    </row>
    <row r="6" spans="1:7" ht="15.75" thickBot="1" x14ac:dyDescent="0.3">
      <c r="A6" s="226" t="s">
        <v>4</v>
      </c>
      <c r="B6" s="241" t="s">
        <v>304</v>
      </c>
      <c r="C6" s="242"/>
      <c r="D6" s="242"/>
      <c r="E6" s="242"/>
      <c r="F6" s="243"/>
      <c r="G6" s="246" t="s">
        <v>305</v>
      </c>
    </row>
    <row r="7" spans="1:7" ht="30.75" thickBot="1" x14ac:dyDescent="0.3">
      <c r="A7" s="270"/>
      <c r="B7" s="175" t="s">
        <v>189</v>
      </c>
      <c r="C7" s="20" t="s">
        <v>306</v>
      </c>
      <c r="D7" s="20" t="s">
        <v>307</v>
      </c>
      <c r="E7" s="20" t="s">
        <v>190</v>
      </c>
      <c r="F7" s="20" t="s">
        <v>207</v>
      </c>
      <c r="G7" s="247"/>
    </row>
    <row r="8" spans="1:7" x14ac:dyDescent="0.25">
      <c r="A8" s="176"/>
      <c r="B8" s="129"/>
      <c r="C8" s="102"/>
      <c r="D8" s="102"/>
      <c r="E8" s="102"/>
      <c r="F8" s="102"/>
      <c r="G8" s="102"/>
    </row>
    <row r="9" spans="1:7" ht="16.5" customHeight="1" x14ac:dyDescent="0.25">
      <c r="A9" s="177" t="s">
        <v>397</v>
      </c>
      <c r="B9" s="76">
        <f>+B10+B20+B29+B40</f>
        <v>26416000</v>
      </c>
      <c r="C9" s="76">
        <f t="shared" ref="C9:G9" si="0">+C10+C20+C29+C40</f>
        <v>443956.56999999972</v>
      </c>
      <c r="D9" s="76">
        <f t="shared" si="0"/>
        <v>26859956.57</v>
      </c>
      <c r="E9" s="76">
        <f t="shared" si="0"/>
        <v>26653831.34</v>
      </c>
      <c r="F9" s="76">
        <f t="shared" si="0"/>
        <v>26431128.800000001</v>
      </c>
      <c r="G9" s="76">
        <f t="shared" si="0"/>
        <v>-237831.33999999985</v>
      </c>
    </row>
    <row r="10" spans="1:7" x14ac:dyDescent="0.25">
      <c r="A10" s="153" t="s">
        <v>398</v>
      </c>
      <c r="B10" s="136">
        <f>+B11+B12+B13+B14+B15+B16+B17+B18</f>
        <v>26416000</v>
      </c>
      <c r="C10" s="136">
        <f t="shared" ref="C10:G10" si="1">+C11+C12+C13+C14+C15+C16+C17+C18</f>
        <v>443956.56999999972</v>
      </c>
      <c r="D10" s="136">
        <f t="shared" si="1"/>
        <v>26859956.57</v>
      </c>
      <c r="E10" s="136">
        <f t="shared" si="1"/>
        <v>26653831.34</v>
      </c>
      <c r="F10" s="136">
        <f t="shared" si="1"/>
        <v>26431128.800000001</v>
      </c>
      <c r="G10" s="136">
        <f t="shared" si="1"/>
        <v>-237831.33999999985</v>
      </c>
    </row>
    <row r="11" spans="1:7" x14ac:dyDescent="0.25">
      <c r="A11" s="155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5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8" si="3">+B12-E12</f>
        <v>0</v>
      </c>
    </row>
    <row r="13" spans="1:7" x14ac:dyDescent="0.25">
      <c r="A13" s="155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5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5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5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5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5" t="s">
        <v>406</v>
      </c>
      <c r="B18" s="173">
        <v>26416000</v>
      </c>
      <c r="C18" s="172">
        <v>443956.56999999972</v>
      </c>
      <c r="D18" s="172">
        <f t="shared" si="2"/>
        <v>26859956.57</v>
      </c>
      <c r="E18" s="172">
        <v>26653831.34</v>
      </c>
      <c r="F18" s="172">
        <v>26431128.800000001</v>
      </c>
      <c r="G18" s="172">
        <f t="shared" si="3"/>
        <v>-237831.33999999985</v>
      </c>
    </row>
    <row r="19" spans="1:7" x14ac:dyDescent="0.25">
      <c r="A19" s="155"/>
      <c r="B19" s="134"/>
      <c r="C19" s="133"/>
      <c r="D19" s="133"/>
      <c r="E19" s="133"/>
      <c r="F19" s="133"/>
      <c r="G19" s="133"/>
    </row>
    <row r="20" spans="1:7" x14ac:dyDescent="0.25">
      <c r="A20" s="15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5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5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5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5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5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5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5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5"/>
      <c r="B28" s="134"/>
      <c r="C28" s="133"/>
      <c r="D28" s="133"/>
      <c r="E28" s="133"/>
      <c r="F28" s="133"/>
      <c r="G28" s="133"/>
    </row>
    <row r="29" spans="1:7" x14ac:dyDescent="0.25">
      <c r="A29" s="15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5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5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5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5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5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5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5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5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5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5"/>
      <c r="B39" s="134"/>
      <c r="C39" s="133"/>
      <c r="D39" s="133"/>
      <c r="E39" s="133"/>
      <c r="F39" s="133"/>
      <c r="G39" s="133"/>
    </row>
    <row r="40" spans="1:7" x14ac:dyDescent="0.25">
      <c r="A40" s="15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5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5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5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5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5"/>
      <c r="B45" s="134"/>
      <c r="C45" s="133"/>
      <c r="D45" s="133"/>
      <c r="E45" s="133"/>
      <c r="F45" s="133"/>
      <c r="G45" s="133"/>
    </row>
    <row r="46" spans="1:7" x14ac:dyDescent="0.25">
      <c r="A46" s="15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15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5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5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5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5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5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5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5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5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5"/>
      <c r="B56" s="134"/>
      <c r="C56" s="133"/>
      <c r="D56" s="133"/>
      <c r="E56" s="133"/>
      <c r="F56" s="133"/>
      <c r="G56" s="133"/>
    </row>
    <row r="57" spans="1:7" x14ac:dyDescent="0.25">
      <c r="A57" s="15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5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5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5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5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5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5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5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5"/>
      <c r="B65" s="134"/>
      <c r="C65" s="133"/>
      <c r="D65" s="133"/>
      <c r="E65" s="133"/>
      <c r="F65" s="133"/>
      <c r="G65" s="133"/>
    </row>
    <row r="66" spans="1:7" x14ac:dyDescent="0.25">
      <c r="A66" s="17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5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5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5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5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5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5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5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5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5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5"/>
      <c r="B76" s="134"/>
      <c r="C76" s="133"/>
      <c r="D76" s="133"/>
      <c r="E76" s="133"/>
      <c r="F76" s="133"/>
      <c r="G76" s="133"/>
    </row>
    <row r="77" spans="1:7" x14ac:dyDescent="0.25">
      <c r="A77" s="17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5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5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5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5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5"/>
      <c r="B82" s="134"/>
      <c r="C82" s="133"/>
      <c r="D82" s="133"/>
      <c r="E82" s="133"/>
      <c r="F82" s="133"/>
      <c r="G82" s="133"/>
    </row>
    <row r="83" spans="1:7" x14ac:dyDescent="0.25">
      <c r="A83" s="179" t="s">
        <v>383</v>
      </c>
      <c r="B83" s="136">
        <f>+B9+B46</f>
        <v>26416000</v>
      </c>
      <c r="C83" s="136">
        <f t="shared" ref="C83:G83" si="46">+C9+C46</f>
        <v>443956.56999999972</v>
      </c>
      <c r="D83" s="136">
        <f t="shared" si="46"/>
        <v>26859956.57</v>
      </c>
      <c r="E83" s="136">
        <f t="shared" si="46"/>
        <v>26653831.34</v>
      </c>
      <c r="F83" s="136">
        <f t="shared" si="46"/>
        <v>26431128.800000001</v>
      </c>
      <c r="G83" s="136">
        <f t="shared" si="46"/>
        <v>-237831.33999999985</v>
      </c>
    </row>
    <row r="84" spans="1:7" ht="15.75" thickBot="1" x14ac:dyDescent="0.3">
      <c r="A84" s="178"/>
      <c r="B84" s="156"/>
      <c r="C84" s="157"/>
      <c r="D84" s="157"/>
      <c r="E84" s="157"/>
      <c r="F84" s="157"/>
      <c r="G84" s="15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4" sqref="A4:G4"/>
    </sheetView>
  </sheetViews>
  <sheetFormatPr baseColWidth="10" defaultRowHeight="15" x14ac:dyDescent="0.25"/>
  <cols>
    <col min="1" max="1" width="45.7109375" style="86" customWidth="1"/>
    <col min="2" max="7" width="17.7109375" style="86" customWidth="1"/>
    <col min="8" max="16384" width="11.42578125" style="86"/>
  </cols>
  <sheetData>
    <row r="1" spans="1:7" x14ac:dyDescent="0.25">
      <c r="A1" s="226" t="str">
        <f>+'Edo de sit financiera detallado'!A1:G1</f>
        <v>Instituto Estatal de Transparencia, Acceso a la información Pública y Protección de Datos Personales</v>
      </c>
      <c r="B1" s="227"/>
      <c r="C1" s="227"/>
      <c r="D1" s="227"/>
      <c r="E1" s="227"/>
      <c r="F1" s="227"/>
      <c r="G1" s="288"/>
    </row>
    <row r="2" spans="1:7" x14ac:dyDescent="0.25">
      <c r="A2" s="267" t="s">
        <v>302</v>
      </c>
      <c r="B2" s="268"/>
      <c r="C2" s="268"/>
      <c r="D2" s="268"/>
      <c r="E2" s="268"/>
      <c r="F2" s="268"/>
      <c r="G2" s="289"/>
    </row>
    <row r="3" spans="1:7" x14ac:dyDescent="0.25">
      <c r="A3" s="267" t="s">
        <v>431</v>
      </c>
      <c r="B3" s="268"/>
      <c r="C3" s="268"/>
      <c r="D3" s="268"/>
      <c r="E3" s="268"/>
      <c r="F3" s="268"/>
      <c r="G3" s="289"/>
    </row>
    <row r="4" spans="1:7" x14ac:dyDescent="0.25">
      <c r="A4" s="267" t="s">
        <v>571</v>
      </c>
      <c r="B4" s="268"/>
      <c r="C4" s="268"/>
      <c r="D4" s="268"/>
      <c r="E4" s="268"/>
      <c r="F4" s="268"/>
      <c r="G4" s="289"/>
    </row>
    <row r="5" spans="1:7" ht="15.75" thickBot="1" x14ac:dyDescent="0.3">
      <c r="A5" s="270" t="s">
        <v>1</v>
      </c>
      <c r="B5" s="271"/>
      <c r="C5" s="271"/>
      <c r="D5" s="271"/>
      <c r="E5" s="271"/>
      <c r="F5" s="271"/>
      <c r="G5" s="290"/>
    </row>
    <row r="6" spans="1:7" ht="15.75" thickBot="1" x14ac:dyDescent="0.3">
      <c r="A6" s="259" t="s">
        <v>4</v>
      </c>
      <c r="B6" s="241" t="s">
        <v>304</v>
      </c>
      <c r="C6" s="242"/>
      <c r="D6" s="242"/>
      <c r="E6" s="242"/>
      <c r="F6" s="243"/>
      <c r="G6" s="246" t="s">
        <v>305</v>
      </c>
    </row>
    <row r="7" spans="1:7" ht="30.75" thickBot="1" x14ac:dyDescent="0.3">
      <c r="A7" s="261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47"/>
    </row>
    <row r="8" spans="1:7" x14ac:dyDescent="0.25">
      <c r="A8" s="182" t="s">
        <v>433</v>
      </c>
      <c r="B8" s="76">
        <f>+B9+B10+B11+B14+B15+B18</f>
        <v>21994441</v>
      </c>
      <c r="C8" s="76">
        <f t="shared" ref="C8:G8" si="0">+C9+C10+C11+C14+C15+C18</f>
        <v>-86806.330000000031</v>
      </c>
      <c r="D8" s="76">
        <f t="shared" si="0"/>
        <v>21907634.670000002</v>
      </c>
      <c r="E8" s="76">
        <f t="shared" si="0"/>
        <v>21818623.490000002</v>
      </c>
      <c r="F8" s="76">
        <f t="shared" si="0"/>
        <v>21641722.949999999</v>
      </c>
      <c r="G8" s="76">
        <f t="shared" si="0"/>
        <v>89011.179999999702</v>
      </c>
    </row>
    <row r="9" spans="1:7" x14ac:dyDescent="0.25">
      <c r="A9" s="183" t="s">
        <v>434</v>
      </c>
      <c r="B9" s="188">
        <f>+'Clasif x objeto de gasto'!B9+779507</f>
        <v>21994441</v>
      </c>
      <c r="C9" s="189">
        <v>-86806.330000000031</v>
      </c>
      <c r="D9" s="189">
        <f>+B9+C9</f>
        <v>21907634.670000002</v>
      </c>
      <c r="E9" s="189">
        <v>21818623.490000002</v>
      </c>
      <c r="F9" s="189">
        <v>21641722.949999999</v>
      </c>
      <c r="G9" s="189">
        <f>+D9-E9</f>
        <v>89011.179999999702</v>
      </c>
    </row>
    <row r="10" spans="1:7" x14ac:dyDescent="0.25">
      <c r="A10" s="183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</row>
    <row r="11" spans="1:7" x14ac:dyDescent="0.25">
      <c r="A11" s="183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</row>
    <row r="12" spans="1:7" x14ac:dyDescent="0.25">
      <c r="A12" s="183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7" x14ac:dyDescent="0.25">
      <c r="A13" s="183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7" x14ac:dyDescent="0.25">
      <c r="A14" s="183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7" ht="45" x14ac:dyDescent="0.25">
      <c r="A15" s="183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7" x14ac:dyDescent="0.25">
      <c r="A16" s="184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84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83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83"/>
      <c r="B19" s="76"/>
      <c r="C19" s="77"/>
      <c r="D19" s="77"/>
      <c r="E19" s="77"/>
      <c r="F19" s="77"/>
      <c r="G19" s="77"/>
    </row>
    <row r="20" spans="1:7" x14ac:dyDescent="0.25">
      <c r="A20" s="182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83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83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83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83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83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83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83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84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84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83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82" t="s">
        <v>445</v>
      </c>
      <c r="B31" s="76">
        <f>+B8+B20</f>
        <v>21994441</v>
      </c>
      <c r="C31" s="76">
        <f t="shared" ref="C31:G31" si="28">+C8+C20</f>
        <v>-86806.330000000031</v>
      </c>
      <c r="D31" s="76">
        <f t="shared" si="28"/>
        <v>21907634.670000002</v>
      </c>
      <c r="E31" s="76">
        <f t="shared" si="28"/>
        <v>21818623.490000002</v>
      </c>
      <c r="F31" s="76">
        <f t="shared" si="28"/>
        <v>21641722.949999999</v>
      </c>
      <c r="G31" s="76">
        <f t="shared" si="28"/>
        <v>89011.179999999702</v>
      </c>
    </row>
    <row r="32" spans="1:7" ht="15.75" thickBot="1" x14ac:dyDescent="0.3">
      <c r="A32" s="185"/>
      <c r="B32" s="186"/>
      <c r="C32" s="187"/>
      <c r="D32" s="187"/>
      <c r="E32" s="187"/>
      <c r="F32" s="187"/>
      <c r="G32" s="18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2017-01-24T23:00:34Z</dcterms:modified>
</cp:coreProperties>
</file>